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bdx.sharepoint.com/sites/mc2maintienenconformitecontinue/Documents partages/General/B_Restitutions CP MON/Lot 2/Bénévolat (Hacktiv)/RGAA - Bénévolat PES (Hacktiv)/"/>
    </mc:Choice>
  </mc:AlternateContent>
  <xr:revisionPtr revIDLastSave="0" documentId="8_{B52BD129-C55F-458C-89DC-F2C3335C4CA8}" xr6:coauthVersionLast="47" xr6:coauthVersionMax="47" xr10:uidLastSave="{00000000-0000-0000-0000-000000000000}"/>
  <bookViews>
    <workbookView xWindow="-120" yWindow="-120" windowWidth="29040" windowHeight="15840" firstSheet="3"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Print_Area" localSheetId="2">Critères!$A$1:$C$108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a="1"/>
  <c r="B16" i="4" s="1"/>
  <c r="A2" i="6" l="1"/>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A120" i="5"/>
  <c r="Z120" i="5"/>
  <c r="Y120" i="5"/>
  <c r="X120" i="5"/>
  <c r="W120" i="5"/>
  <c r="V120" i="5"/>
  <c r="U120" i="5"/>
  <c r="T120" i="5"/>
  <c r="S120" i="5"/>
  <c r="R120" i="5"/>
  <c r="K120" i="5"/>
  <c r="J120" i="5"/>
  <c r="I120" i="5"/>
  <c r="H120" i="5"/>
  <c r="G120" i="5"/>
  <c r="F120" i="5"/>
  <c r="E120" i="5"/>
  <c r="D120" i="5"/>
  <c r="C120" i="5"/>
  <c r="B120" i="5"/>
  <c r="AA119" i="5"/>
  <c r="Z119" i="5"/>
  <c r="Y119" i="5"/>
  <c r="X119" i="5"/>
  <c r="W119" i="5"/>
  <c r="V119" i="5"/>
  <c r="U119" i="5"/>
  <c r="T119" i="5"/>
  <c r="S119" i="5"/>
  <c r="R119" i="5"/>
  <c r="K119" i="5"/>
  <c r="J119" i="5"/>
  <c r="I119" i="5"/>
  <c r="H119" i="5"/>
  <c r="G119" i="5"/>
  <c r="F119" i="5"/>
  <c r="E119" i="5"/>
  <c r="D119" i="5"/>
  <c r="C119" i="5"/>
  <c r="B119" i="5"/>
  <c r="AA118" i="5"/>
  <c r="Z118" i="5"/>
  <c r="Y118" i="5"/>
  <c r="X118" i="5"/>
  <c r="W118" i="5"/>
  <c r="V118" i="5"/>
  <c r="U118" i="5"/>
  <c r="T118" i="5"/>
  <c r="S118" i="5"/>
  <c r="R118" i="5"/>
  <c r="K118" i="5"/>
  <c r="J118" i="5"/>
  <c r="I118" i="5"/>
  <c r="H118" i="5"/>
  <c r="G118" i="5"/>
  <c r="F118" i="5"/>
  <c r="E118" i="5"/>
  <c r="D118" i="5"/>
  <c r="C118" i="5"/>
  <c r="B118" i="5"/>
  <c r="AA117" i="5"/>
  <c r="Z117" i="5"/>
  <c r="Y117" i="5"/>
  <c r="X117" i="5"/>
  <c r="W117" i="5"/>
  <c r="V117" i="5"/>
  <c r="U117" i="5"/>
  <c r="T117" i="5"/>
  <c r="S117" i="5"/>
  <c r="R117" i="5"/>
  <c r="K117" i="5"/>
  <c r="J117" i="5"/>
  <c r="I117" i="5"/>
  <c r="H117" i="5"/>
  <c r="G117" i="5"/>
  <c r="F117" i="5"/>
  <c r="E117" i="5"/>
  <c r="D117" i="5"/>
  <c r="C117" i="5"/>
  <c r="B117" i="5"/>
  <c r="AA116" i="5"/>
  <c r="Z116" i="5"/>
  <c r="Y116" i="5"/>
  <c r="X116" i="5"/>
  <c r="W116" i="5"/>
  <c r="V116" i="5"/>
  <c r="U116" i="5"/>
  <c r="T116" i="5"/>
  <c r="S116" i="5"/>
  <c r="R116" i="5"/>
  <c r="K116" i="5"/>
  <c r="J116" i="5"/>
  <c r="I116" i="5"/>
  <c r="H116" i="5"/>
  <c r="G116" i="5"/>
  <c r="F116" i="5"/>
  <c r="E116" i="5"/>
  <c r="D116" i="5"/>
  <c r="C116" i="5"/>
  <c r="B116" i="5"/>
  <c r="AA115" i="5"/>
  <c r="Z115" i="5"/>
  <c r="Y115" i="5"/>
  <c r="X115" i="5"/>
  <c r="W115" i="5"/>
  <c r="V115" i="5"/>
  <c r="U115" i="5"/>
  <c r="T115" i="5"/>
  <c r="S115" i="5"/>
  <c r="R115" i="5"/>
  <c r="K115" i="5"/>
  <c r="J115" i="5"/>
  <c r="I115" i="5"/>
  <c r="H115" i="5"/>
  <c r="G115" i="5"/>
  <c r="F115" i="5"/>
  <c r="E115" i="5"/>
  <c r="D115" i="5"/>
  <c r="C115" i="5"/>
  <c r="B115" i="5"/>
  <c r="AA114" i="5"/>
  <c r="Z114" i="5"/>
  <c r="Y114" i="5"/>
  <c r="X114" i="5"/>
  <c r="W114" i="5"/>
  <c r="V114" i="5"/>
  <c r="U114" i="5"/>
  <c r="T114" i="5"/>
  <c r="S114" i="5"/>
  <c r="R114" i="5"/>
  <c r="K114" i="5"/>
  <c r="J114" i="5"/>
  <c r="I114" i="5"/>
  <c r="H114" i="5"/>
  <c r="G114" i="5"/>
  <c r="F114" i="5"/>
  <c r="E114" i="5"/>
  <c r="D114" i="5"/>
  <c r="C114" i="5"/>
  <c r="B114" i="5"/>
  <c r="AA113" i="5"/>
  <c r="Z113" i="5"/>
  <c r="Y113" i="5"/>
  <c r="X113" i="5"/>
  <c r="W113" i="5"/>
  <c r="V113" i="5"/>
  <c r="U113" i="5"/>
  <c r="T113" i="5"/>
  <c r="S113" i="5"/>
  <c r="R113" i="5"/>
  <c r="K113" i="5"/>
  <c r="J113" i="5"/>
  <c r="I113" i="5"/>
  <c r="H113" i="5"/>
  <c r="G113" i="5"/>
  <c r="F113" i="5"/>
  <c r="E113" i="5"/>
  <c r="D113" i="5"/>
  <c r="C113" i="5"/>
  <c r="B113" i="5"/>
  <c r="AA112" i="5"/>
  <c r="Z112" i="5"/>
  <c r="Y112" i="5"/>
  <c r="X112" i="5"/>
  <c r="W112" i="5"/>
  <c r="V112" i="5"/>
  <c r="U112" i="5"/>
  <c r="T112" i="5"/>
  <c r="S112" i="5"/>
  <c r="R112" i="5"/>
  <c r="K112" i="5"/>
  <c r="J112" i="5"/>
  <c r="I112" i="5"/>
  <c r="H112" i="5"/>
  <c r="G112" i="5"/>
  <c r="F112" i="5"/>
  <c r="E112" i="5"/>
  <c r="D112" i="5"/>
  <c r="C112" i="5"/>
  <c r="B112" i="5"/>
  <c r="AA111" i="5"/>
  <c r="Z111" i="5"/>
  <c r="Y111" i="5"/>
  <c r="X111" i="5"/>
  <c r="W111" i="5"/>
  <c r="V111" i="5"/>
  <c r="U111" i="5"/>
  <c r="T111" i="5"/>
  <c r="S111" i="5"/>
  <c r="R111" i="5"/>
  <c r="K111" i="5"/>
  <c r="J111" i="5"/>
  <c r="I111" i="5"/>
  <c r="H111" i="5"/>
  <c r="G111" i="5"/>
  <c r="F111" i="5"/>
  <c r="E111" i="5"/>
  <c r="D111" i="5"/>
  <c r="C111" i="5"/>
  <c r="B111" i="5"/>
  <c r="AA110" i="5"/>
  <c r="Z110" i="5"/>
  <c r="Y110" i="5"/>
  <c r="X110" i="5"/>
  <c r="W110" i="5"/>
  <c r="V110" i="5"/>
  <c r="U110" i="5"/>
  <c r="T110" i="5"/>
  <c r="S110" i="5"/>
  <c r="R110" i="5"/>
  <c r="K110" i="5"/>
  <c r="J110" i="5"/>
  <c r="I110" i="5"/>
  <c r="H110" i="5"/>
  <c r="G110" i="5"/>
  <c r="F110" i="5"/>
  <c r="E110" i="5"/>
  <c r="D110" i="5"/>
  <c r="C110" i="5"/>
  <c r="B110" i="5"/>
  <c r="AA109" i="5"/>
  <c r="Z109" i="5"/>
  <c r="Y109" i="5"/>
  <c r="X109" i="5"/>
  <c r="W109" i="5"/>
  <c r="V109" i="5"/>
  <c r="U109" i="5"/>
  <c r="T109" i="5"/>
  <c r="S109" i="5"/>
  <c r="R109" i="5"/>
  <c r="K109" i="5"/>
  <c r="J109" i="5"/>
  <c r="I109" i="5"/>
  <c r="H109" i="5"/>
  <c r="G109" i="5"/>
  <c r="F109" i="5"/>
  <c r="E109" i="5"/>
  <c r="D109" i="5"/>
  <c r="C109" i="5"/>
  <c r="B109" i="5"/>
  <c r="AA107" i="5"/>
  <c r="Z107" i="5"/>
  <c r="Y107" i="5"/>
  <c r="X107" i="5"/>
  <c r="W107" i="5"/>
  <c r="V107" i="5"/>
  <c r="U107" i="5"/>
  <c r="T107" i="5"/>
  <c r="S107" i="5"/>
  <c r="R107" i="5"/>
  <c r="K107" i="5"/>
  <c r="J107" i="5"/>
  <c r="I107" i="5"/>
  <c r="H107" i="5"/>
  <c r="G107" i="5"/>
  <c r="F107" i="5"/>
  <c r="E107" i="5"/>
  <c r="D107" i="5"/>
  <c r="C107" i="5"/>
  <c r="B107" i="5"/>
  <c r="AA106" i="5"/>
  <c r="Z106" i="5"/>
  <c r="Y106" i="5"/>
  <c r="X106" i="5"/>
  <c r="W106" i="5"/>
  <c r="V106" i="5"/>
  <c r="U106" i="5"/>
  <c r="T106" i="5"/>
  <c r="S106" i="5"/>
  <c r="R106" i="5"/>
  <c r="K106" i="5"/>
  <c r="J106" i="5"/>
  <c r="I106" i="5"/>
  <c r="H106" i="5"/>
  <c r="G106" i="5"/>
  <c r="F106" i="5"/>
  <c r="E106" i="5"/>
  <c r="D106" i="5"/>
  <c r="C106" i="5"/>
  <c r="B106" i="5"/>
  <c r="AA105" i="5"/>
  <c r="Z105" i="5"/>
  <c r="Y105" i="5"/>
  <c r="X105" i="5"/>
  <c r="W105" i="5"/>
  <c r="V105" i="5"/>
  <c r="U105" i="5"/>
  <c r="T105" i="5"/>
  <c r="S105" i="5"/>
  <c r="R105" i="5"/>
  <c r="K105" i="5"/>
  <c r="J105" i="5"/>
  <c r="I105" i="5"/>
  <c r="H105" i="5"/>
  <c r="G105" i="5"/>
  <c r="F105" i="5"/>
  <c r="E105" i="5"/>
  <c r="D105" i="5"/>
  <c r="C105" i="5"/>
  <c r="B105" i="5"/>
  <c r="AA104" i="5"/>
  <c r="Z104" i="5"/>
  <c r="Y104" i="5"/>
  <c r="X104" i="5"/>
  <c r="W104" i="5"/>
  <c r="V104" i="5"/>
  <c r="U104" i="5"/>
  <c r="T104" i="5"/>
  <c r="S104" i="5"/>
  <c r="R104" i="5"/>
  <c r="K104" i="5"/>
  <c r="J104" i="5"/>
  <c r="I104" i="5"/>
  <c r="H104" i="5"/>
  <c r="G104" i="5"/>
  <c r="F104" i="5"/>
  <c r="E104" i="5"/>
  <c r="D104" i="5"/>
  <c r="C104" i="5"/>
  <c r="B104" i="5"/>
  <c r="AA103" i="5"/>
  <c r="Z103" i="5"/>
  <c r="Y103" i="5"/>
  <c r="X103" i="5"/>
  <c r="W103" i="5"/>
  <c r="V103" i="5"/>
  <c r="U103" i="5"/>
  <c r="T103" i="5"/>
  <c r="S103" i="5"/>
  <c r="R103" i="5"/>
  <c r="K103" i="5"/>
  <c r="J103" i="5"/>
  <c r="I103" i="5"/>
  <c r="H103" i="5"/>
  <c r="G103" i="5"/>
  <c r="F103" i="5"/>
  <c r="E103" i="5"/>
  <c r="D103" i="5"/>
  <c r="C103" i="5"/>
  <c r="B103" i="5"/>
  <c r="AA102" i="5"/>
  <c r="Z102" i="5"/>
  <c r="Y102" i="5"/>
  <c r="X102" i="5"/>
  <c r="W102" i="5"/>
  <c r="V102" i="5"/>
  <c r="U102" i="5"/>
  <c r="T102" i="5"/>
  <c r="S102" i="5"/>
  <c r="R102" i="5"/>
  <c r="K102" i="5"/>
  <c r="J102" i="5"/>
  <c r="I102" i="5"/>
  <c r="H102" i="5"/>
  <c r="G102" i="5"/>
  <c r="F102" i="5"/>
  <c r="E102" i="5"/>
  <c r="D102" i="5"/>
  <c r="C102" i="5"/>
  <c r="B102" i="5"/>
  <c r="AA101" i="5"/>
  <c r="Z101" i="5"/>
  <c r="Y101" i="5"/>
  <c r="X101" i="5"/>
  <c r="W101" i="5"/>
  <c r="V101" i="5"/>
  <c r="U101" i="5"/>
  <c r="T101" i="5"/>
  <c r="S101" i="5"/>
  <c r="R101" i="5"/>
  <c r="K101" i="5"/>
  <c r="J101" i="5"/>
  <c r="I101" i="5"/>
  <c r="H101" i="5"/>
  <c r="G101" i="5"/>
  <c r="F101" i="5"/>
  <c r="E101" i="5"/>
  <c r="D101" i="5"/>
  <c r="C101" i="5"/>
  <c r="B101" i="5"/>
  <c r="AA100" i="5"/>
  <c r="Z100" i="5"/>
  <c r="Y100" i="5"/>
  <c r="X100" i="5"/>
  <c r="W100" i="5"/>
  <c r="V100" i="5"/>
  <c r="U100" i="5"/>
  <c r="T100" i="5"/>
  <c r="S100" i="5"/>
  <c r="R100" i="5"/>
  <c r="K100" i="5"/>
  <c r="J100" i="5"/>
  <c r="I100" i="5"/>
  <c r="H100" i="5"/>
  <c r="G100" i="5"/>
  <c r="F100" i="5"/>
  <c r="E100" i="5"/>
  <c r="D100" i="5"/>
  <c r="C100" i="5"/>
  <c r="B100" i="5"/>
  <c r="AA99" i="5"/>
  <c r="Z99" i="5"/>
  <c r="Y99" i="5"/>
  <c r="X99" i="5"/>
  <c r="W99" i="5"/>
  <c r="V99" i="5"/>
  <c r="U99" i="5"/>
  <c r="T99" i="5"/>
  <c r="S99" i="5"/>
  <c r="R99" i="5"/>
  <c r="K99" i="5"/>
  <c r="J99" i="5"/>
  <c r="I99" i="5"/>
  <c r="H99" i="5"/>
  <c r="G99" i="5"/>
  <c r="F99" i="5"/>
  <c r="E99" i="5"/>
  <c r="D99" i="5"/>
  <c r="C99" i="5"/>
  <c r="B99" i="5"/>
  <c r="AA98" i="5"/>
  <c r="Z98" i="5"/>
  <c r="Y98" i="5"/>
  <c r="X98" i="5"/>
  <c r="W98" i="5"/>
  <c r="V98" i="5"/>
  <c r="U98" i="5"/>
  <c r="T98" i="5"/>
  <c r="S98" i="5"/>
  <c r="R98" i="5"/>
  <c r="K98" i="5"/>
  <c r="J98" i="5"/>
  <c r="I98" i="5"/>
  <c r="H98" i="5"/>
  <c r="G98" i="5"/>
  <c r="F98" i="5"/>
  <c r="E98" i="5"/>
  <c r="D98" i="5"/>
  <c r="C98" i="5"/>
  <c r="B98" i="5"/>
  <c r="AA97" i="5"/>
  <c r="Z97" i="5"/>
  <c r="Y97" i="5"/>
  <c r="X97" i="5"/>
  <c r="W97" i="5"/>
  <c r="V97" i="5"/>
  <c r="U97" i="5"/>
  <c r="T97" i="5"/>
  <c r="S97" i="5"/>
  <c r="R97" i="5"/>
  <c r="K97" i="5"/>
  <c r="J97" i="5"/>
  <c r="I97" i="5"/>
  <c r="H97" i="5"/>
  <c r="G97" i="5"/>
  <c r="F97" i="5"/>
  <c r="E97" i="5"/>
  <c r="D97" i="5"/>
  <c r="C97" i="5"/>
  <c r="B97" i="5"/>
  <c r="AA95" i="5"/>
  <c r="Z95" i="5"/>
  <c r="Y95" i="5"/>
  <c r="X95" i="5"/>
  <c r="W95" i="5"/>
  <c r="V95" i="5"/>
  <c r="U95" i="5"/>
  <c r="T95" i="5"/>
  <c r="S95" i="5"/>
  <c r="R95" i="5"/>
  <c r="K95" i="5"/>
  <c r="J95" i="5"/>
  <c r="I95" i="5"/>
  <c r="H95" i="5"/>
  <c r="G95" i="5"/>
  <c r="F95" i="5"/>
  <c r="E95" i="5"/>
  <c r="D95" i="5"/>
  <c r="C95" i="5"/>
  <c r="B95" i="5"/>
  <c r="AA94" i="5"/>
  <c r="Z94" i="5"/>
  <c r="Y94" i="5"/>
  <c r="X94" i="5"/>
  <c r="W94" i="5"/>
  <c r="V94" i="5"/>
  <c r="U94" i="5"/>
  <c r="T94" i="5"/>
  <c r="S94" i="5"/>
  <c r="R94" i="5"/>
  <c r="K94" i="5"/>
  <c r="J94" i="5"/>
  <c r="I94" i="5"/>
  <c r="H94" i="5"/>
  <c r="G94" i="5"/>
  <c r="F94" i="5"/>
  <c r="E94" i="5"/>
  <c r="D94" i="5"/>
  <c r="C94" i="5"/>
  <c r="B94" i="5"/>
  <c r="AA93" i="5"/>
  <c r="Z93" i="5"/>
  <c r="Y93" i="5"/>
  <c r="X93" i="5"/>
  <c r="W93" i="5"/>
  <c r="V93" i="5"/>
  <c r="U93" i="5"/>
  <c r="T93" i="5"/>
  <c r="S93" i="5"/>
  <c r="R93" i="5"/>
  <c r="K93" i="5"/>
  <c r="J93" i="5"/>
  <c r="I93" i="5"/>
  <c r="H93" i="5"/>
  <c r="G93" i="5"/>
  <c r="F93" i="5"/>
  <c r="E93" i="5"/>
  <c r="D93" i="5"/>
  <c r="C93" i="5"/>
  <c r="B93" i="5"/>
  <c r="AA92" i="5"/>
  <c r="Z92" i="5"/>
  <c r="Y92" i="5"/>
  <c r="X92" i="5"/>
  <c r="W92" i="5"/>
  <c r="V92" i="5"/>
  <c r="U92" i="5"/>
  <c r="T92" i="5"/>
  <c r="S92" i="5"/>
  <c r="R92" i="5"/>
  <c r="K92" i="5"/>
  <c r="J92" i="5"/>
  <c r="I92" i="5"/>
  <c r="H92" i="5"/>
  <c r="G92" i="5"/>
  <c r="F92" i="5"/>
  <c r="E92" i="5"/>
  <c r="D92" i="5"/>
  <c r="C92" i="5"/>
  <c r="B92" i="5"/>
  <c r="AA91" i="5"/>
  <c r="Z91" i="5"/>
  <c r="Y91" i="5"/>
  <c r="X91" i="5"/>
  <c r="W91" i="5"/>
  <c r="V91" i="5"/>
  <c r="U91" i="5"/>
  <c r="T91" i="5"/>
  <c r="S91" i="5"/>
  <c r="R91" i="5"/>
  <c r="K91" i="5"/>
  <c r="J91" i="5"/>
  <c r="I91" i="5"/>
  <c r="H91" i="5"/>
  <c r="G91" i="5"/>
  <c r="F91" i="5"/>
  <c r="E91" i="5"/>
  <c r="D91" i="5"/>
  <c r="C91" i="5"/>
  <c r="B91" i="5"/>
  <c r="AA90" i="5"/>
  <c r="Z90" i="5"/>
  <c r="Y90" i="5"/>
  <c r="X90" i="5"/>
  <c r="W90" i="5"/>
  <c r="V90" i="5"/>
  <c r="U90" i="5"/>
  <c r="T90" i="5"/>
  <c r="S90" i="5"/>
  <c r="R90" i="5"/>
  <c r="K90" i="5"/>
  <c r="J90" i="5"/>
  <c r="I90" i="5"/>
  <c r="H90" i="5"/>
  <c r="G90" i="5"/>
  <c r="F90" i="5"/>
  <c r="E90" i="5"/>
  <c r="D90" i="5"/>
  <c r="C90" i="5"/>
  <c r="B90" i="5"/>
  <c r="AA89" i="5"/>
  <c r="Z89" i="5"/>
  <c r="Y89" i="5"/>
  <c r="X89" i="5"/>
  <c r="W89" i="5"/>
  <c r="V89" i="5"/>
  <c r="U89" i="5"/>
  <c r="T89" i="5"/>
  <c r="S89" i="5"/>
  <c r="R89" i="5"/>
  <c r="K89" i="5"/>
  <c r="J89" i="5"/>
  <c r="I89" i="5"/>
  <c r="H89" i="5"/>
  <c r="G89" i="5"/>
  <c r="F89" i="5"/>
  <c r="E89" i="5"/>
  <c r="D89" i="5"/>
  <c r="C89" i="5"/>
  <c r="B89" i="5"/>
  <c r="AA88" i="5"/>
  <c r="Z88" i="5"/>
  <c r="Y88" i="5"/>
  <c r="X88" i="5"/>
  <c r="W88" i="5"/>
  <c r="V88" i="5"/>
  <c r="U88" i="5"/>
  <c r="T88" i="5"/>
  <c r="S88" i="5"/>
  <c r="R88" i="5"/>
  <c r="K88" i="5"/>
  <c r="J88" i="5"/>
  <c r="I88" i="5"/>
  <c r="H88" i="5"/>
  <c r="G88" i="5"/>
  <c r="F88" i="5"/>
  <c r="E88" i="5"/>
  <c r="D88" i="5"/>
  <c r="C88" i="5"/>
  <c r="B88" i="5"/>
  <c r="AA87" i="5"/>
  <c r="Z87" i="5"/>
  <c r="Y87" i="5"/>
  <c r="X87" i="5"/>
  <c r="W87" i="5"/>
  <c r="V87" i="5"/>
  <c r="U87" i="5"/>
  <c r="T87" i="5"/>
  <c r="S87" i="5"/>
  <c r="R87" i="5"/>
  <c r="K87" i="5"/>
  <c r="J87" i="5"/>
  <c r="I87" i="5"/>
  <c r="H87" i="5"/>
  <c r="G87" i="5"/>
  <c r="F87" i="5"/>
  <c r="E87" i="5"/>
  <c r="D87" i="5"/>
  <c r="C87" i="5"/>
  <c r="B87" i="5"/>
  <c r="AA86" i="5"/>
  <c r="Z86" i="5"/>
  <c r="Y86" i="5"/>
  <c r="X86" i="5"/>
  <c r="W86" i="5"/>
  <c r="V86" i="5"/>
  <c r="U86" i="5"/>
  <c r="T86" i="5"/>
  <c r="S86" i="5"/>
  <c r="R86" i="5"/>
  <c r="K86" i="5"/>
  <c r="J86" i="5"/>
  <c r="I86" i="5"/>
  <c r="H86" i="5"/>
  <c r="G86" i="5"/>
  <c r="F86" i="5"/>
  <c r="E86" i="5"/>
  <c r="D86" i="5"/>
  <c r="C86" i="5"/>
  <c r="B86" i="5"/>
  <c r="AA85" i="5"/>
  <c r="Z85" i="5"/>
  <c r="Y85" i="5"/>
  <c r="X85" i="5"/>
  <c r="W85" i="5"/>
  <c r="V85" i="5"/>
  <c r="U85" i="5"/>
  <c r="T85" i="5"/>
  <c r="S85" i="5"/>
  <c r="R85" i="5"/>
  <c r="K85" i="5"/>
  <c r="J85" i="5"/>
  <c r="I85" i="5"/>
  <c r="H85" i="5"/>
  <c r="G85" i="5"/>
  <c r="F85" i="5"/>
  <c r="E85" i="5"/>
  <c r="D85" i="5"/>
  <c r="C85" i="5"/>
  <c r="B85" i="5"/>
  <c r="AA84" i="5"/>
  <c r="Z84" i="5"/>
  <c r="Y84" i="5"/>
  <c r="X84" i="5"/>
  <c r="W84" i="5"/>
  <c r="V84" i="5"/>
  <c r="U84" i="5"/>
  <c r="T84" i="5"/>
  <c r="S84" i="5"/>
  <c r="R84" i="5"/>
  <c r="K84" i="5"/>
  <c r="J84" i="5"/>
  <c r="I84" i="5"/>
  <c r="H84" i="5"/>
  <c r="G84" i="5"/>
  <c r="F84" i="5"/>
  <c r="E84" i="5"/>
  <c r="D84" i="5"/>
  <c r="C84" i="5"/>
  <c r="B84" i="5"/>
  <c r="AA83" i="5"/>
  <c r="Z83" i="5"/>
  <c r="Y83" i="5"/>
  <c r="X83" i="5"/>
  <c r="W83" i="5"/>
  <c r="V83" i="5"/>
  <c r="U83" i="5"/>
  <c r="T83" i="5"/>
  <c r="S83" i="5"/>
  <c r="R83" i="5"/>
  <c r="K83" i="5"/>
  <c r="J83" i="5"/>
  <c r="I83" i="5"/>
  <c r="H83" i="5"/>
  <c r="G83" i="5"/>
  <c r="F83" i="5"/>
  <c r="E83" i="5"/>
  <c r="D83" i="5"/>
  <c r="C83" i="5"/>
  <c r="B83" i="5"/>
  <c r="AA81" i="5"/>
  <c r="Z81" i="5"/>
  <c r="Y81" i="5"/>
  <c r="X81" i="5"/>
  <c r="W81" i="5"/>
  <c r="V81" i="5"/>
  <c r="U81" i="5"/>
  <c r="T81" i="5"/>
  <c r="S81" i="5"/>
  <c r="R81" i="5"/>
  <c r="K81" i="5"/>
  <c r="J81" i="5"/>
  <c r="I81" i="5"/>
  <c r="H81" i="5"/>
  <c r="G81" i="5"/>
  <c r="F81" i="5"/>
  <c r="E81" i="5"/>
  <c r="D81" i="5"/>
  <c r="C81" i="5"/>
  <c r="B81" i="5"/>
  <c r="AA80" i="5"/>
  <c r="Z80" i="5"/>
  <c r="Y80" i="5"/>
  <c r="X80" i="5"/>
  <c r="W80" i="5"/>
  <c r="V80" i="5"/>
  <c r="U80" i="5"/>
  <c r="T80" i="5"/>
  <c r="S80" i="5"/>
  <c r="R80" i="5"/>
  <c r="K80" i="5"/>
  <c r="J80" i="5"/>
  <c r="I80" i="5"/>
  <c r="H80" i="5"/>
  <c r="G80" i="5"/>
  <c r="F80" i="5"/>
  <c r="E80" i="5"/>
  <c r="D80" i="5"/>
  <c r="C80" i="5"/>
  <c r="B80" i="5"/>
  <c r="AA79" i="5"/>
  <c r="Z79" i="5"/>
  <c r="Y79" i="5"/>
  <c r="X79" i="5"/>
  <c r="W79" i="5"/>
  <c r="V79" i="5"/>
  <c r="U79" i="5"/>
  <c r="T79" i="5"/>
  <c r="S79" i="5"/>
  <c r="R79" i="5"/>
  <c r="K79" i="5"/>
  <c r="J79" i="5"/>
  <c r="I79" i="5"/>
  <c r="H79" i="5"/>
  <c r="G79" i="5"/>
  <c r="F79" i="5"/>
  <c r="E79" i="5"/>
  <c r="D79" i="5"/>
  <c r="C79" i="5"/>
  <c r="B79" i="5"/>
  <c r="AA78" i="5"/>
  <c r="Z78" i="5"/>
  <c r="Y78" i="5"/>
  <c r="X78" i="5"/>
  <c r="W78" i="5"/>
  <c r="V78" i="5"/>
  <c r="U78" i="5"/>
  <c r="T78" i="5"/>
  <c r="S78" i="5"/>
  <c r="R78" i="5"/>
  <c r="K78" i="5"/>
  <c r="J78" i="5"/>
  <c r="I78" i="5"/>
  <c r="H78" i="5"/>
  <c r="G78" i="5"/>
  <c r="F78" i="5"/>
  <c r="E78" i="5"/>
  <c r="D78" i="5"/>
  <c r="C78" i="5"/>
  <c r="B78" i="5"/>
  <c r="AA77" i="5"/>
  <c r="Z77" i="5"/>
  <c r="Y77" i="5"/>
  <c r="X77" i="5"/>
  <c r="W77" i="5"/>
  <c r="V77" i="5"/>
  <c r="U77" i="5"/>
  <c r="T77" i="5"/>
  <c r="S77" i="5"/>
  <c r="R77" i="5"/>
  <c r="K77" i="5"/>
  <c r="J77" i="5"/>
  <c r="I77" i="5"/>
  <c r="H77" i="5"/>
  <c r="G77" i="5"/>
  <c r="F77" i="5"/>
  <c r="E77" i="5"/>
  <c r="D77" i="5"/>
  <c r="C77" i="5"/>
  <c r="B77" i="5"/>
  <c r="AA76" i="5"/>
  <c r="Z76" i="5"/>
  <c r="Y76" i="5"/>
  <c r="X76" i="5"/>
  <c r="W76" i="5"/>
  <c r="V76" i="5"/>
  <c r="U76" i="5"/>
  <c r="T76" i="5"/>
  <c r="S76" i="5"/>
  <c r="R76" i="5"/>
  <c r="K76" i="5"/>
  <c r="J76" i="5"/>
  <c r="I76" i="5"/>
  <c r="H76" i="5"/>
  <c r="G76" i="5"/>
  <c r="F76" i="5"/>
  <c r="E76" i="5"/>
  <c r="D76" i="5"/>
  <c r="C76" i="5"/>
  <c r="B76" i="5"/>
  <c r="AA75" i="5"/>
  <c r="Z75" i="5"/>
  <c r="Y75" i="5"/>
  <c r="X75" i="5"/>
  <c r="W75" i="5"/>
  <c r="V75" i="5"/>
  <c r="U75" i="5"/>
  <c r="T75" i="5"/>
  <c r="S75" i="5"/>
  <c r="R75" i="5"/>
  <c r="K75" i="5"/>
  <c r="J75" i="5"/>
  <c r="I75" i="5"/>
  <c r="H75" i="5"/>
  <c r="G75" i="5"/>
  <c r="F75" i="5"/>
  <c r="E75" i="5"/>
  <c r="D75" i="5"/>
  <c r="C75" i="5"/>
  <c r="B75" i="5"/>
  <c r="AA74" i="5"/>
  <c r="Z74" i="5"/>
  <c r="Y74" i="5"/>
  <c r="X74" i="5"/>
  <c r="W74" i="5"/>
  <c r="V74" i="5"/>
  <c r="U74" i="5"/>
  <c r="T74" i="5"/>
  <c r="S74" i="5"/>
  <c r="R74" i="5"/>
  <c r="K74" i="5"/>
  <c r="J74" i="5"/>
  <c r="I74" i="5"/>
  <c r="H74" i="5"/>
  <c r="G74" i="5"/>
  <c r="F74" i="5"/>
  <c r="E74" i="5"/>
  <c r="D74" i="5"/>
  <c r="C74" i="5"/>
  <c r="B74" i="5"/>
  <c r="AA73" i="5"/>
  <c r="Z73" i="5"/>
  <c r="Y73" i="5"/>
  <c r="X73" i="5"/>
  <c r="W73" i="5"/>
  <c r="V73" i="5"/>
  <c r="U73" i="5"/>
  <c r="T73" i="5"/>
  <c r="S73" i="5"/>
  <c r="R73" i="5"/>
  <c r="K73" i="5"/>
  <c r="J73" i="5"/>
  <c r="I73" i="5"/>
  <c r="H73" i="5"/>
  <c r="G73" i="5"/>
  <c r="F73" i="5"/>
  <c r="E73" i="5"/>
  <c r="D73" i="5"/>
  <c r="C73" i="5"/>
  <c r="B73" i="5"/>
  <c r="AA72" i="5"/>
  <c r="Z72" i="5"/>
  <c r="Y72" i="5"/>
  <c r="X72" i="5"/>
  <c r="W72" i="5"/>
  <c r="V72" i="5"/>
  <c r="U72" i="5"/>
  <c r="T72" i="5"/>
  <c r="S72" i="5"/>
  <c r="R72" i="5"/>
  <c r="K72" i="5"/>
  <c r="J72" i="5"/>
  <c r="I72" i="5"/>
  <c r="H72" i="5"/>
  <c r="G72" i="5"/>
  <c r="F72" i="5"/>
  <c r="E72" i="5"/>
  <c r="D72" i="5"/>
  <c r="C72" i="5"/>
  <c r="B72" i="5"/>
  <c r="AA71" i="5"/>
  <c r="Z71" i="5"/>
  <c r="Y71" i="5"/>
  <c r="X71" i="5"/>
  <c r="W71" i="5"/>
  <c r="V71" i="5"/>
  <c r="U71" i="5"/>
  <c r="T71" i="5"/>
  <c r="S71" i="5"/>
  <c r="R71" i="5"/>
  <c r="K71" i="5"/>
  <c r="J71" i="5"/>
  <c r="I71" i="5"/>
  <c r="H71" i="5"/>
  <c r="G71" i="5"/>
  <c r="F71" i="5"/>
  <c r="E71" i="5"/>
  <c r="D71" i="5"/>
  <c r="C71" i="5"/>
  <c r="B71" i="5"/>
  <c r="AA70" i="5"/>
  <c r="Z70" i="5"/>
  <c r="Y70" i="5"/>
  <c r="X70" i="5"/>
  <c r="W70" i="5"/>
  <c r="V70" i="5"/>
  <c r="U70" i="5"/>
  <c r="T70" i="5"/>
  <c r="S70" i="5"/>
  <c r="R70" i="5"/>
  <c r="K70" i="5"/>
  <c r="J70" i="5"/>
  <c r="I70" i="5"/>
  <c r="H70" i="5"/>
  <c r="G70" i="5"/>
  <c r="F70" i="5"/>
  <c r="E70" i="5"/>
  <c r="D70" i="5"/>
  <c r="C70" i="5"/>
  <c r="B70" i="5"/>
  <c r="AA69" i="5"/>
  <c r="Z69" i="5"/>
  <c r="Y69" i="5"/>
  <c r="X69" i="5"/>
  <c r="W69" i="5"/>
  <c r="V69" i="5"/>
  <c r="U69" i="5"/>
  <c r="T69" i="5"/>
  <c r="S69" i="5"/>
  <c r="R69" i="5"/>
  <c r="K69" i="5"/>
  <c r="J69" i="5"/>
  <c r="I69" i="5"/>
  <c r="H69" i="5"/>
  <c r="G69" i="5"/>
  <c r="F69" i="5"/>
  <c r="E69" i="5"/>
  <c r="D69" i="5"/>
  <c r="C69" i="5"/>
  <c r="B69" i="5"/>
  <c r="AA68" i="5"/>
  <c r="Z68" i="5"/>
  <c r="Y68" i="5"/>
  <c r="X68" i="5"/>
  <c r="W68" i="5"/>
  <c r="V68" i="5"/>
  <c r="U68" i="5"/>
  <c r="T68" i="5"/>
  <c r="S68" i="5"/>
  <c r="R68" i="5"/>
  <c r="K68" i="5"/>
  <c r="J68" i="5"/>
  <c r="I68" i="5"/>
  <c r="H68" i="5"/>
  <c r="G68" i="5"/>
  <c r="F68" i="5"/>
  <c r="E68" i="5"/>
  <c r="D68" i="5"/>
  <c r="C68" i="5"/>
  <c r="B68" i="5"/>
  <c r="AA66" i="5"/>
  <c r="Z66" i="5"/>
  <c r="Y66" i="5"/>
  <c r="X66" i="5"/>
  <c r="W66" i="5"/>
  <c r="V66" i="5"/>
  <c r="U66" i="5"/>
  <c r="T66" i="5"/>
  <c r="S66" i="5"/>
  <c r="R66" i="5"/>
  <c r="K66" i="5"/>
  <c r="J66" i="5"/>
  <c r="I66" i="5"/>
  <c r="H66" i="5"/>
  <c r="G66" i="5"/>
  <c r="F66" i="5"/>
  <c r="E66" i="5"/>
  <c r="D66" i="5"/>
  <c r="C66" i="5"/>
  <c r="B66" i="5"/>
  <c r="AA65" i="5"/>
  <c r="Z65" i="5"/>
  <c r="Y65" i="5"/>
  <c r="X65" i="5"/>
  <c r="W65" i="5"/>
  <c r="V65" i="5"/>
  <c r="U65" i="5"/>
  <c r="T65" i="5"/>
  <c r="S65" i="5"/>
  <c r="R65" i="5"/>
  <c r="K65" i="5"/>
  <c r="J65" i="5"/>
  <c r="I65" i="5"/>
  <c r="H65" i="5"/>
  <c r="G65" i="5"/>
  <c r="F65" i="5"/>
  <c r="E65" i="5"/>
  <c r="D65" i="5"/>
  <c r="C65" i="5"/>
  <c r="B65" i="5"/>
  <c r="AA64" i="5"/>
  <c r="Z64" i="5"/>
  <c r="Y64" i="5"/>
  <c r="X64" i="5"/>
  <c r="W64" i="5"/>
  <c r="V64" i="5"/>
  <c r="U64" i="5"/>
  <c r="T64" i="5"/>
  <c r="S64" i="5"/>
  <c r="R64" i="5"/>
  <c r="K64" i="5"/>
  <c r="J64" i="5"/>
  <c r="I64" i="5"/>
  <c r="H64" i="5"/>
  <c r="G64" i="5"/>
  <c r="F64" i="5"/>
  <c r="E64" i="5"/>
  <c r="D64" i="5"/>
  <c r="C64" i="5"/>
  <c r="B64" i="5"/>
  <c r="AA63" i="5"/>
  <c r="Z63" i="5"/>
  <c r="Y63" i="5"/>
  <c r="X63" i="5"/>
  <c r="W63" i="5"/>
  <c r="V63" i="5"/>
  <c r="U63" i="5"/>
  <c r="T63" i="5"/>
  <c r="S63" i="5"/>
  <c r="R63" i="5"/>
  <c r="K63" i="5"/>
  <c r="J63" i="5"/>
  <c r="I63" i="5"/>
  <c r="H63" i="5"/>
  <c r="G63" i="5"/>
  <c r="F63" i="5"/>
  <c r="E63" i="5"/>
  <c r="D63" i="5"/>
  <c r="C63" i="5"/>
  <c r="B63" i="5"/>
  <c r="AA61" i="5"/>
  <c r="Z61" i="5"/>
  <c r="Y61" i="5"/>
  <c r="X61" i="5"/>
  <c r="W61" i="5"/>
  <c r="V61" i="5"/>
  <c r="U61" i="5"/>
  <c r="T61" i="5"/>
  <c r="S61" i="5"/>
  <c r="R61" i="5"/>
  <c r="K61" i="5"/>
  <c r="J61" i="5"/>
  <c r="I61" i="5"/>
  <c r="H61" i="5"/>
  <c r="G61" i="5"/>
  <c r="F61" i="5"/>
  <c r="E61" i="5"/>
  <c r="D61" i="5"/>
  <c r="C61" i="5"/>
  <c r="B61" i="5"/>
  <c r="AA60" i="5"/>
  <c r="Z60" i="5"/>
  <c r="Y60" i="5"/>
  <c r="X60" i="5"/>
  <c r="W60" i="5"/>
  <c r="V60" i="5"/>
  <c r="U60" i="5"/>
  <c r="T60" i="5"/>
  <c r="S60" i="5"/>
  <c r="R60" i="5"/>
  <c r="K60" i="5"/>
  <c r="J60" i="5"/>
  <c r="I60" i="5"/>
  <c r="H60" i="5"/>
  <c r="G60" i="5"/>
  <c r="F60" i="5"/>
  <c r="E60" i="5"/>
  <c r="D60" i="5"/>
  <c r="C60" i="5"/>
  <c r="B60" i="5"/>
  <c r="AA59" i="5"/>
  <c r="Z59" i="5"/>
  <c r="Y59" i="5"/>
  <c r="X59" i="5"/>
  <c r="W59" i="5"/>
  <c r="V59" i="5"/>
  <c r="U59" i="5"/>
  <c r="T59" i="5"/>
  <c r="S59" i="5"/>
  <c r="R59" i="5"/>
  <c r="K59" i="5"/>
  <c r="J59" i="5"/>
  <c r="I59" i="5"/>
  <c r="H59" i="5"/>
  <c r="G59" i="5"/>
  <c r="F59" i="5"/>
  <c r="E59" i="5"/>
  <c r="D59" i="5"/>
  <c r="C59" i="5"/>
  <c r="B59" i="5"/>
  <c r="AA58" i="5"/>
  <c r="Z58" i="5"/>
  <c r="Y58" i="5"/>
  <c r="X58" i="5"/>
  <c r="W58" i="5"/>
  <c r="V58" i="5"/>
  <c r="U58" i="5"/>
  <c r="T58" i="5"/>
  <c r="S58" i="5"/>
  <c r="R58" i="5"/>
  <c r="K58" i="5"/>
  <c r="J58" i="5"/>
  <c r="I58" i="5"/>
  <c r="H58" i="5"/>
  <c r="G58" i="5"/>
  <c r="F58" i="5"/>
  <c r="E58" i="5"/>
  <c r="D58" i="5"/>
  <c r="C58" i="5"/>
  <c r="B58" i="5"/>
  <c r="AA57" i="5"/>
  <c r="Z57" i="5"/>
  <c r="Y57" i="5"/>
  <c r="X57" i="5"/>
  <c r="W57" i="5"/>
  <c r="V57" i="5"/>
  <c r="U57" i="5"/>
  <c r="T57" i="5"/>
  <c r="S57" i="5"/>
  <c r="R57" i="5"/>
  <c r="K57" i="5"/>
  <c r="J57" i="5"/>
  <c r="I57" i="5"/>
  <c r="H57" i="5"/>
  <c r="G57" i="5"/>
  <c r="F57" i="5"/>
  <c r="E57" i="5"/>
  <c r="D57" i="5"/>
  <c r="C57" i="5"/>
  <c r="B57" i="5"/>
  <c r="AA56" i="5"/>
  <c r="Z56" i="5"/>
  <c r="Y56" i="5"/>
  <c r="X56" i="5"/>
  <c r="W56" i="5"/>
  <c r="V56" i="5"/>
  <c r="U56" i="5"/>
  <c r="T56" i="5"/>
  <c r="S56" i="5"/>
  <c r="R56" i="5"/>
  <c r="K56" i="5"/>
  <c r="J56" i="5"/>
  <c r="I56" i="5"/>
  <c r="H56" i="5"/>
  <c r="G56" i="5"/>
  <c r="F56" i="5"/>
  <c r="E56" i="5"/>
  <c r="D56" i="5"/>
  <c r="C56" i="5"/>
  <c r="B56" i="5"/>
  <c r="AA55" i="5"/>
  <c r="Z55" i="5"/>
  <c r="Y55" i="5"/>
  <c r="X55" i="5"/>
  <c r="W55" i="5"/>
  <c r="V55" i="5"/>
  <c r="U55" i="5"/>
  <c r="T55" i="5"/>
  <c r="S55" i="5"/>
  <c r="R55" i="5"/>
  <c r="K55" i="5"/>
  <c r="J55" i="5"/>
  <c r="I55" i="5"/>
  <c r="H55" i="5"/>
  <c r="G55" i="5"/>
  <c r="F55" i="5"/>
  <c r="E55" i="5"/>
  <c r="D55" i="5"/>
  <c r="C55" i="5"/>
  <c r="B55" i="5"/>
  <c r="AA54" i="5"/>
  <c r="Z54" i="5"/>
  <c r="Y54" i="5"/>
  <c r="X54" i="5"/>
  <c r="W54" i="5"/>
  <c r="V54" i="5"/>
  <c r="U54" i="5"/>
  <c r="T54" i="5"/>
  <c r="S54" i="5"/>
  <c r="R54" i="5"/>
  <c r="K54" i="5"/>
  <c r="J54" i="5"/>
  <c r="I54" i="5"/>
  <c r="H54" i="5"/>
  <c r="G54" i="5"/>
  <c r="F54" i="5"/>
  <c r="E54" i="5"/>
  <c r="D54" i="5"/>
  <c r="C54" i="5"/>
  <c r="B54" i="5"/>
  <c r="AA53" i="5"/>
  <c r="Z53" i="5"/>
  <c r="Y53" i="5"/>
  <c r="X53" i="5"/>
  <c r="W53" i="5"/>
  <c r="V53" i="5"/>
  <c r="U53" i="5"/>
  <c r="T53" i="5"/>
  <c r="S53" i="5"/>
  <c r="R53" i="5"/>
  <c r="K53" i="5"/>
  <c r="J53" i="5"/>
  <c r="I53" i="5"/>
  <c r="H53" i="5"/>
  <c r="G53" i="5"/>
  <c r="F53" i="5"/>
  <c r="E53" i="5"/>
  <c r="D53" i="5"/>
  <c r="C53" i="5"/>
  <c r="B53" i="5"/>
  <c r="AA52" i="5"/>
  <c r="Z52" i="5"/>
  <c r="Y52" i="5"/>
  <c r="X52" i="5"/>
  <c r="W52" i="5"/>
  <c r="V52" i="5"/>
  <c r="U52" i="5"/>
  <c r="T52" i="5"/>
  <c r="S52" i="5"/>
  <c r="R52" i="5"/>
  <c r="K52" i="5"/>
  <c r="J52" i="5"/>
  <c r="I52" i="5"/>
  <c r="H52" i="5"/>
  <c r="G52" i="5"/>
  <c r="F52" i="5"/>
  <c r="E52" i="5"/>
  <c r="D52" i="5"/>
  <c r="C52" i="5"/>
  <c r="B52" i="5"/>
  <c r="AA50" i="5"/>
  <c r="Z50" i="5"/>
  <c r="Y50" i="5"/>
  <c r="X50" i="5"/>
  <c r="W50" i="5"/>
  <c r="V50" i="5"/>
  <c r="U50" i="5"/>
  <c r="T50" i="5"/>
  <c r="S50" i="5"/>
  <c r="R50" i="5"/>
  <c r="K50" i="5"/>
  <c r="J50" i="5"/>
  <c r="I50" i="5"/>
  <c r="H50" i="5"/>
  <c r="G50" i="5"/>
  <c r="F50" i="5"/>
  <c r="E50" i="5"/>
  <c r="D50" i="5"/>
  <c r="C50" i="5"/>
  <c r="B50" i="5"/>
  <c r="AA49" i="5"/>
  <c r="Z49" i="5"/>
  <c r="Y49" i="5"/>
  <c r="X49" i="5"/>
  <c r="W49" i="5"/>
  <c r="V49" i="5"/>
  <c r="U49" i="5"/>
  <c r="T49" i="5"/>
  <c r="S49" i="5"/>
  <c r="R49" i="5"/>
  <c r="K49" i="5"/>
  <c r="J49" i="5"/>
  <c r="I49" i="5"/>
  <c r="H49" i="5"/>
  <c r="G49" i="5"/>
  <c r="F49" i="5"/>
  <c r="E49" i="5"/>
  <c r="D49" i="5"/>
  <c r="C49" i="5"/>
  <c r="B49" i="5"/>
  <c r="AA48" i="5"/>
  <c r="Z48" i="5"/>
  <c r="Y48" i="5"/>
  <c r="X48" i="5"/>
  <c r="W48" i="5"/>
  <c r="V48" i="5"/>
  <c r="U48" i="5"/>
  <c r="T48" i="5"/>
  <c r="S48" i="5"/>
  <c r="R48" i="5"/>
  <c r="K48" i="5"/>
  <c r="J48" i="5"/>
  <c r="I48" i="5"/>
  <c r="H48" i="5"/>
  <c r="G48" i="5"/>
  <c r="F48" i="5"/>
  <c r="E48" i="5"/>
  <c r="D48" i="5"/>
  <c r="C48" i="5"/>
  <c r="B48" i="5"/>
  <c r="AA47" i="5"/>
  <c r="Z47" i="5"/>
  <c r="Y47" i="5"/>
  <c r="X47" i="5"/>
  <c r="W47" i="5"/>
  <c r="V47" i="5"/>
  <c r="U47" i="5"/>
  <c r="T47" i="5"/>
  <c r="S47" i="5"/>
  <c r="R47" i="5"/>
  <c r="K47" i="5"/>
  <c r="J47" i="5"/>
  <c r="I47" i="5"/>
  <c r="H47" i="5"/>
  <c r="G47" i="5"/>
  <c r="F47" i="5"/>
  <c r="E47" i="5"/>
  <c r="D47" i="5"/>
  <c r="C47" i="5"/>
  <c r="B47" i="5"/>
  <c r="AA46" i="5"/>
  <c r="Z46" i="5"/>
  <c r="Y46" i="5"/>
  <c r="X46" i="5"/>
  <c r="W46" i="5"/>
  <c r="V46" i="5"/>
  <c r="U46" i="5"/>
  <c r="T46" i="5"/>
  <c r="S46" i="5"/>
  <c r="R46" i="5"/>
  <c r="K46" i="5"/>
  <c r="J46" i="5"/>
  <c r="I46" i="5"/>
  <c r="H46" i="5"/>
  <c r="G46" i="5"/>
  <c r="F46" i="5"/>
  <c r="E46" i="5"/>
  <c r="D46" i="5"/>
  <c r="C46" i="5"/>
  <c r="B46" i="5"/>
  <c r="AA44" i="5"/>
  <c r="Z44" i="5"/>
  <c r="Y44" i="5"/>
  <c r="X44" i="5"/>
  <c r="W44" i="5"/>
  <c r="V44" i="5"/>
  <c r="U44" i="5"/>
  <c r="T44" i="5"/>
  <c r="S44" i="5"/>
  <c r="R44" i="5"/>
  <c r="K44" i="5"/>
  <c r="J44" i="5"/>
  <c r="I44" i="5"/>
  <c r="H44" i="5"/>
  <c r="G44" i="5"/>
  <c r="F44" i="5"/>
  <c r="E44" i="5"/>
  <c r="D44" i="5"/>
  <c r="C44" i="5"/>
  <c r="B44" i="5"/>
  <c r="AA43" i="5"/>
  <c r="Z43" i="5"/>
  <c r="Y43" i="5"/>
  <c r="X43" i="5"/>
  <c r="W43" i="5"/>
  <c r="V43" i="5"/>
  <c r="U43" i="5"/>
  <c r="T43" i="5"/>
  <c r="S43" i="5"/>
  <c r="R43" i="5"/>
  <c r="K43" i="5"/>
  <c r="J43" i="5"/>
  <c r="I43" i="5"/>
  <c r="H43" i="5"/>
  <c r="G43" i="5"/>
  <c r="F43" i="5"/>
  <c r="E43" i="5"/>
  <c r="D43" i="5"/>
  <c r="C43" i="5"/>
  <c r="B43" i="5"/>
  <c r="AA41" i="5"/>
  <c r="Z41" i="5"/>
  <c r="Y41" i="5"/>
  <c r="X41" i="5"/>
  <c r="W41" i="5"/>
  <c r="V41" i="5"/>
  <c r="U41" i="5"/>
  <c r="T41" i="5"/>
  <c r="S41" i="5"/>
  <c r="R41" i="5"/>
  <c r="K41" i="5"/>
  <c r="J41" i="5"/>
  <c r="I41" i="5"/>
  <c r="H41" i="5"/>
  <c r="G41" i="5"/>
  <c r="F41" i="5"/>
  <c r="E41" i="5"/>
  <c r="D41" i="5"/>
  <c r="C41" i="5"/>
  <c r="B41" i="5"/>
  <c r="AA40" i="5"/>
  <c r="Z40" i="5"/>
  <c r="Y40" i="5"/>
  <c r="X40" i="5"/>
  <c r="W40" i="5"/>
  <c r="V40" i="5"/>
  <c r="U40" i="5"/>
  <c r="T40" i="5"/>
  <c r="S40" i="5"/>
  <c r="R40" i="5"/>
  <c r="K40" i="5"/>
  <c r="J40" i="5"/>
  <c r="I40" i="5"/>
  <c r="H40" i="5"/>
  <c r="G40" i="5"/>
  <c r="F40" i="5"/>
  <c r="E40" i="5"/>
  <c r="D40" i="5"/>
  <c r="C40" i="5"/>
  <c r="B40" i="5"/>
  <c r="AA39" i="5"/>
  <c r="Z39" i="5"/>
  <c r="Y39" i="5"/>
  <c r="X39" i="5"/>
  <c r="W39" i="5"/>
  <c r="V39" i="5"/>
  <c r="U39" i="5"/>
  <c r="T39" i="5"/>
  <c r="S39" i="5"/>
  <c r="R39" i="5"/>
  <c r="K39" i="5"/>
  <c r="J39" i="5"/>
  <c r="I39" i="5"/>
  <c r="H39" i="5"/>
  <c r="G39" i="5"/>
  <c r="F39" i="5"/>
  <c r="E39" i="5"/>
  <c r="D39" i="5"/>
  <c r="C39" i="5"/>
  <c r="B39" i="5"/>
  <c r="AA38" i="5"/>
  <c r="Z38" i="5"/>
  <c r="Y38" i="5"/>
  <c r="X38" i="5"/>
  <c r="W38" i="5"/>
  <c r="V38" i="5"/>
  <c r="U38" i="5"/>
  <c r="T38" i="5"/>
  <c r="S38" i="5"/>
  <c r="R38" i="5"/>
  <c r="K38" i="5"/>
  <c r="J38" i="5"/>
  <c r="I38" i="5"/>
  <c r="H38" i="5"/>
  <c r="G38" i="5"/>
  <c r="F38" i="5"/>
  <c r="E38" i="5"/>
  <c r="D38" i="5"/>
  <c r="C38" i="5"/>
  <c r="B38" i="5"/>
  <c r="AA37" i="5"/>
  <c r="Z37" i="5"/>
  <c r="Y37" i="5"/>
  <c r="X37" i="5"/>
  <c r="W37" i="5"/>
  <c r="V37" i="5"/>
  <c r="U37" i="5"/>
  <c r="T37" i="5"/>
  <c r="S37" i="5"/>
  <c r="R37" i="5"/>
  <c r="K37" i="5"/>
  <c r="J37" i="5"/>
  <c r="I37" i="5"/>
  <c r="H37" i="5"/>
  <c r="G37" i="5"/>
  <c r="F37" i="5"/>
  <c r="E37" i="5"/>
  <c r="D37" i="5"/>
  <c r="C37" i="5"/>
  <c r="B37" i="5"/>
  <c r="AA36" i="5"/>
  <c r="Z36" i="5"/>
  <c r="Y36" i="5"/>
  <c r="X36" i="5"/>
  <c r="W36" i="5"/>
  <c r="V36" i="5"/>
  <c r="U36" i="5"/>
  <c r="T36" i="5"/>
  <c r="S36" i="5"/>
  <c r="R36" i="5"/>
  <c r="K36" i="5"/>
  <c r="J36" i="5"/>
  <c r="I36" i="5"/>
  <c r="H36" i="5"/>
  <c r="G36" i="5"/>
  <c r="F36" i="5"/>
  <c r="E36" i="5"/>
  <c r="D36" i="5"/>
  <c r="C36" i="5"/>
  <c r="B36" i="5"/>
  <c r="AA35" i="5"/>
  <c r="Z35" i="5"/>
  <c r="Y35" i="5"/>
  <c r="X35" i="5"/>
  <c r="W35" i="5"/>
  <c r="V35" i="5"/>
  <c r="U35" i="5"/>
  <c r="T35" i="5"/>
  <c r="S35" i="5"/>
  <c r="R35" i="5"/>
  <c r="K35" i="5"/>
  <c r="J35" i="5"/>
  <c r="I35" i="5"/>
  <c r="H35" i="5"/>
  <c r="G35" i="5"/>
  <c r="F35" i="5"/>
  <c r="E35" i="5"/>
  <c r="D35" i="5"/>
  <c r="C35" i="5"/>
  <c r="B35" i="5"/>
  <c r="AA34" i="5"/>
  <c r="Z34" i="5"/>
  <c r="Y34" i="5"/>
  <c r="X34" i="5"/>
  <c r="W34" i="5"/>
  <c r="V34" i="5"/>
  <c r="U34" i="5"/>
  <c r="T34" i="5"/>
  <c r="S34" i="5"/>
  <c r="R34" i="5"/>
  <c r="K34" i="5"/>
  <c r="J34" i="5"/>
  <c r="I34" i="5"/>
  <c r="H34" i="5"/>
  <c r="G34" i="5"/>
  <c r="F34" i="5"/>
  <c r="E34" i="5"/>
  <c r="D34" i="5"/>
  <c r="C34" i="5"/>
  <c r="B34" i="5"/>
  <c r="AA32" i="5"/>
  <c r="Z32" i="5"/>
  <c r="Y32" i="5"/>
  <c r="X32" i="5"/>
  <c r="W32" i="5"/>
  <c r="V32" i="5"/>
  <c r="U32" i="5"/>
  <c r="T32" i="5"/>
  <c r="S32" i="5"/>
  <c r="R32" i="5"/>
  <c r="K32" i="5"/>
  <c r="J32" i="5"/>
  <c r="I32" i="5"/>
  <c r="H32" i="5"/>
  <c r="G32" i="5"/>
  <c r="F32" i="5"/>
  <c r="E32" i="5"/>
  <c r="D32" i="5"/>
  <c r="C32" i="5"/>
  <c r="B32" i="5"/>
  <c r="AA31" i="5"/>
  <c r="Z31" i="5"/>
  <c r="Y31" i="5"/>
  <c r="X31" i="5"/>
  <c r="W31" i="5"/>
  <c r="V31" i="5"/>
  <c r="U31" i="5"/>
  <c r="T31" i="5"/>
  <c r="S31" i="5"/>
  <c r="R31" i="5"/>
  <c r="K31" i="5"/>
  <c r="J31" i="5"/>
  <c r="I31" i="5"/>
  <c r="H31" i="5"/>
  <c r="G31" i="5"/>
  <c r="F31" i="5"/>
  <c r="E31" i="5"/>
  <c r="D31" i="5"/>
  <c r="C31" i="5"/>
  <c r="B31" i="5"/>
  <c r="AA30" i="5"/>
  <c r="Z30" i="5"/>
  <c r="Y30" i="5"/>
  <c r="X30" i="5"/>
  <c r="W30" i="5"/>
  <c r="V30" i="5"/>
  <c r="U30" i="5"/>
  <c r="T30" i="5"/>
  <c r="S30" i="5"/>
  <c r="R30" i="5"/>
  <c r="K30" i="5"/>
  <c r="J30" i="5"/>
  <c r="I30" i="5"/>
  <c r="H30" i="5"/>
  <c r="G30" i="5"/>
  <c r="F30" i="5"/>
  <c r="E30" i="5"/>
  <c r="D30" i="5"/>
  <c r="C30" i="5"/>
  <c r="B30" i="5"/>
  <c r="AA29" i="5"/>
  <c r="Z29" i="5"/>
  <c r="Y29" i="5"/>
  <c r="X29" i="5"/>
  <c r="W29" i="5"/>
  <c r="V29" i="5"/>
  <c r="U29" i="5"/>
  <c r="T29" i="5"/>
  <c r="S29" i="5"/>
  <c r="R29" i="5"/>
  <c r="K29" i="5"/>
  <c r="J29" i="5"/>
  <c r="I29" i="5"/>
  <c r="H29" i="5"/>
  <c r="G29" i="5"/>
  <c r="F29" i="5"/>
  <c r="E29" i="5"/>
  <c r="D29" i="5"/>
  <c r="C29" i="5"/>
  <c r="B29" i="5"/>
  <c r="AA28" i="5"/>
  <c r="Z28" i="5"/>
  <c r="Y28" i="5"/>
  <c r="X28" i="5"/>
  <c r="W28" i="5"/>
  <c r="V28" i="5"/>
  <c r="U28" i="5"/>
  <c r="T28" i="5"/>
  <c r="S28" i="5"/>
  <c r="R28" i="5"/>
  <c r="K28" i="5"/>
  <c r="J28" i="5"/>
  <c r="I28" i="5"/>
  <c r="H28" i="5"/>
  <c r="G28" i="5"/>
  <c r="F28" i="5"/>
  <c r="E28" i="5"/>
  <c r="D28" i="5"/>
  <c r="C28" i="5"/>
  <c r="B28" i="5"/>
  <c r="AA27" i="5"/>
  <c r="Z27" i="5"/>
  <c r="Y27" i="5"/>
  <c r="X27" i="5"/>
  <c r="W27" i="5"/>
  <c r="V27" i="5"/>
  <c r="U27" i="5"/>
  <c r="T27" i="5"/>
  <c r="S27" i="5"/>
  <c r="R27" i="5"/>
  <c r="K27" i="5"/>
  <c r="J27" i="5"/>
  <c r="I27" i="5"/>
  <c r="H27" i="5"/>
  <c r="G27" i="5"/>
  <c r="F27" i="5"/>
  <c r="E27" i="5"/>
  <c r="D27" i="5"/>
  <c r="C27" i="5"/>
  <c r="B27" i="5"/>
  <c r="AA26" i="5"/>
  <c r="Z26" i="5"/>
  <c r="Y26" i="5"/>
  <c r="X26" i="5"/>
  <c r="W26" i="5"/>
  <c r="V26" i="5"/>
  <c r="U26" i="5"/>
  <c r="T26" i="5"/>
  <c r="S26" i="5"/>
  <c r="R26" i="5"/>
  <c r="K26" i="5"/>
  <c r="J26" i="5"/>
  <c r="I26" i="5"/>
  <c r="H26" i="5"/>
  <c r="G26" i="5"/>
  <c r="F26" i="5"/>
  <c r="E26" i="5"/>
  <c r="D26" i="5"/>
  <c r="C26" i="5"/>
  <c r="B26" i="5"/>
  <c r="AA25" i="5"/>
  <c r="Z25" i="5"/>
  <c r="Y25" i="5"/>
  <c r="X25" i="5"/>
  <c r="W25" i="5"/>
  <c r="V25" i="5"/>
  <c r="U25" i="5"/>
  <c r="T25" i="5"/>
  <c r="S25" i="5"/>
  <c r="R25" i="5"/>
  <c r="K25" i="5"/>
  <c r="J25" i="5"/>
  <c r="I25" i="5"/>
  <c r="H25" i="5"/>
  <c r="G25" i="5"/>
  <c r="F25" i="5"/>
  <c r="E25" i="5"/>
  <c r="D25" i="5"/>
  <c r="C25" i="5"/>
  <c r="B25" i="5"/>
  <c r="AA24" i="5"/>
  <c r="Z24" i="5"/>
  <c r="Y24" i="5"/>
  <c r="X24" i="5"/>
  <c r="W24" i="5"/>
  <c r="V24" i="5"/>
  <c r="U24" i="5"/>
  <c r="T24" i="5"/>
  <c r="S24" i="5"/>
  <c r="R24" i="5"/>
  <c r="K24" i="5"/>
  <c r="J24" i="5"/>
  <c r="I24" i="5"/>
  <c r="H24" i="5"/>
  <c r="G24" i="5"/>
  <c r="F24" i="5"/>
  <c r="E24" i="5"/>
  <c r="D24" i="5"/>
  <c r="C24" i="5"/>
  <c r="B24" i="5"/>
  <c r="AA23" i="5"/>
  <c r="Z23" i="5"/>
  <c r="Y23" i="5"/>
  <c r="X23" i="5"/>
  <c r="W23" i="5"/>
  <c r="V23" i="5"/>
  <c r="U23" i="5"/>
  <c r="T23" i="5"/>
  <c r="S23" i="5"/>
  <c r="R23" i="5"/>
  <c r="K23" i="5"/>
  <c r="J23" i="5"/>
  <c r="I23" i="5"/>
  <c r="H23" i="5"/>
  <c r="G23" i="5"/>
  <c r="F23" i="5"/>
  <c r="E23" i="5"/>
  <c r="D23" i="5"/>
  <c r="C23" i="5"/>
  <c r="B23" i="5"/>
  <c r="AA22" i="5"/>
  <c r="Z22" i="5"/>
  <c r="Y22" i="5"/>
  <c r="X22" i="5"/>
  <c r="W22" i="5"/>
  <c r="V22" i="5"/>
  <c r="U22" i="5"/>
  <c r="T22" i="5"/>
  <c r="S22" i="5"/>
  <c r="R22" i="5"/>
  <c r="K22" i="5"/>
  <c r="J22" i="5"/>
  <c r="I22" i="5"/>
  <c r="H22" i="5"/>
  <c r="G22" i="5"/>
  <c r="F22" i="5"/>
  <c r="E22" i="5"/>
  <c r="D22" i="5"/>
  <c r="C22" i="5"/>
  <c r="B22" i="5"/>
  <c r="AA21" i="5"/>
  <c r="Z21" i="5"/>
  <c r="Y21" i="5"/>
  <c r="X21" i="5"/>
  <c r="W21" i="5"/>
  <c r="V21" i="5"/>
  <c r="U21" i="5"/>
  <c r="T21" i="5"/>
  <c r="S21" i="5"/>
  <c r="R21" i="5"/>
  <c r="K21" i="5"/>
  <c r="J21" i="5"/>
  <c r="I21" i="5"/>
  <c r="H21" i="5"/>
  <c r="G21" i="5"/>
  <c r="F21" i="5"/>
  <c r="E21" i="5"/>
  <c r="D21" i="5"/>
  <c r="C21" i="5"/>
  <c r="B21" i="5"/>
  <c r="AA20" i="5"/>
  <c r="Z20" i="5"/>
  <c r="Y20" i="5"/>
  <c r="X20" i="5"/>
  <c r="W20" i="5"/>
  <c r="V20" i="5"/>
  <c r="U20" i="5"/>
  <c r="T20" i="5"/>
  <c r="S20" i="5"/>
  <c r="R20" i="5"/>
  <c r="K20" i="5"/>
  <c r="J20" i="5"/>
  <c r="I20" i="5"/>
  <c r="H20" i="5"/>
  <c r="G20" i="5"/>
  <c r="F20" i="5"/>
  <c r="E20" i="5"/>
  <c r="D20" i="5"/>
  <c r="C20" i="5"/>
  <c r="B20" i="5"/>
  <c r="AA18" i="5"/>
  <c r="Z18" i="5"/>
  <c r="Y18" i="5"/>
  <c r="X18" i="5"/>
  <c r="W18" i="5"/>
  <c r="V18" i="5"/>
  <c r="U18" i="5"/>
  <c r="T18" i="5"/>
  <c r="S18" i="5"/>
  <c r="R18" i="5"/>
  <c r="K18" i="5"/>
  <c r="J18" i="5"/>
  <c r="I18" i="5"/>
  <c r="H18" i="5"/>
  <c r="G18" i="5"/>
  <c r="F18" i="5"/>
  <c r="E18" i="5"/>
  <c r="D18" i="5"/>
  <c r="C18" i="5"/>
  <c r="B18" i="5"/>
  <c r="AA17" i="5"/>
  <c r="Z17" i="5"/>
  <c r="Y17" i="5"/>
  <c r="X17" i="5"/>
  <c r="W17" i="5"/>
  <c r="V17" i="5"/>
  <c r="U17" i="5"/>
  <c r="T17" i="5"/>
  <c r="S17" i="5"/>
  <c r="R17" i="5"/>
  <c r="K17" i="5"/>
  <c r="J17" i="5"/>
  <c r="I17" i="5"/>
  <c r="H17" i="5"/>
  <c r="G17" i="5"/>
  <c r="F17" i="5"/>
  <c r="E17" i="5"/>
  <c r="D17" i="5"/>
  <c r="C17" i="5"/>
  <c r="B17" i="5"/>
  <c r="AA16" i="5"/>
  <c r="Z16" i="5"/>
  <c r="Y16" i="5"/>
  <c r="X16" i="5"/>
  <c r="W16" i="5"/>
  <c r="V16" i="5"/>
  <c r="U16" i="5"/>
  <c r="T16" i="5"/>
  <c r="S16" i="5"/>
  <c r="R16" i="5"/>
  <c r="K16" i="5"/>
  <c r="J16" i="5"/>
  <c r="I16" i="5"/>
  <c r="H16" i="5"/>
  <c r="G16" i="5"/>
  <c r="F16" i="5"/>
  <c r="E16" i="5"/>
  <c r="D16" i="5"/>
  <c r="C16" i="5"/>
  <c r="B16" i="5"/>
  <c r="AA14" i="5"/>
  <c r="Z14" i="5"/>
  <c r="Y14" i="5"/>
  <c r="X14" i="5"/>
  <c r="W14" i="5"/>
  <c r="V14" i="5"/>
  <c r="U14" i="5"/>
  <c r="T14" i="5"/>
  <c r="S14" i="5"/>
  <c r="R14" i="5"/>
  <c r="K14" i="5"/>
  <c r="J14" i="5"/>
  <c r="I14" i="5"/>
  <c r="H14" i="5"/>
  <c r="G14" i="5"/>
  <c r="F14" i="5"/>
  <c r="E14" i="5"/>
  <c r="D14" i="5"/>
  <c r="C14" i="5"/>
  <c r="B14" i="5"/>
  <c r="AA13" i="5"/>
  <c r="Z13" i="5"/>
  <c r="Y13" i="5"/>
  <c r="X13" i="5"/>
  <c r="W13" i="5"/>
  <c r="V13" i="5"/>
  <c r="U13" i="5"/>
  <c r="T13" i="5"/>
  <c r="S13" i="5"/>
  <c r="R13" i="5"/>
  <c r="K13" i="5"/>
  <c r="J13" i="5"/>
  <c r="I13" i="5"/>
  <c r="H13" i="5"/>
  <c r="G13" i="5"/>
  <c r="F13" i="5"/>
  <c r="E13" i="5"/>
  <c r="D13" i="5"/>
  <c r="C13" i="5"/>
  <c r="B13" i="5"/>
  <c r="AA11" i="5"/>
  <c r="Z11" i="5"/>
  <c r="Y11" i="5"/>
  <c r="X11" i="5"/>
  <c r="W11" i="5"/>
  <c r="V11" i="5"/>
  <c r="U11" i="5"/>
  <c r="T11" i="5"/>
  <c r="S11" i="5"/>
  <c r="R11" i="5"/>
  <c r="K11" i="5"/>
  <c r="J11" i="5"/>
  <c r="I11" i="5"/>
  <c r="H11" i="5"/>
  <c r="G11" i="5"/>
  <c r="F11" i="5"/>
  <c r="E11" i="5"/>
  <c r="D11" i="5"/>
  <c r="C11" i="5"/>
  <c r="B11" i="5"/>
  <c r="AA10" i="5"/>
  <c r="Z10" i="5"/>
  <c r="Y10" i="5"/>
  <c r="X10" i="5"/>
  <c r="W10" i="5"/>
  <c r="V10" i="5"/>
  <c r="U10" i="5"/>
  <c r="T10" i="5"/>
  <c r="S10" i="5"/>
  <c r="R10" i="5"/>
  <c r="K10" i="5"/>
  <c r="J10" i="5"/>
  <c r="I10" i="5"/>
  <c r="H10" i="5"/>
  <c r="G10" i="5"/>
  <c r="F10" i="5"/>
  <c r="E10" i="5"/>
  <c r="D10" i="5"/>
  <c r="C10" i="5"/>
  <c r="B10" i="5"/>
  <c r="AA9" i="5"/>
  <c r="Z9" i="5"/>
  <c r="Y9" i="5"/>
  <c r="X9" i="5"/>
  <c r="W9" i="5"/>
  <c r="V9" i="5"/>
  <c r="U9" i="5"/>
  <c r="T9" i="5"/>
  <c r="S9" i="5"/>
  <c r="R9" i="5"/>
  <c r="K9" i="5"/>
  <c r="J9" i="5"/>
  <c r="I9" i="5"/>
  <c r="H9" i="5"/>
  <c r="G9" i="5"/>
  <c r="F9" i="5"/>
  <c r="E9" i="5"/>
  <c r="D9" i="5"/>
  <c r="C9" i="5"/>
  <c r="B9" i="5"/>
  <c r="AA8" i="5"/>
  <c r="Z8" i="5"/>
  <c r="Y8" i="5"/>
  <c r="X8" i="5"/>
  <c r="W8" i="5"/>
  <c r="V8" i="5"/>
  <c r="U8" i="5"/>
  <c r="T8" i="5"/>
  <c r="S8" i="5"/>
  <c r="R8" i="5"/>
  <c r="K8" i="5"/>
  <c r="J8" i="5"/>
  <c r="I8" i="5"/>
  <c r="H8" i="5"/>
  <c r="G8" i="5"/>
  <c r="F8" i="5"/>
  <c r="E8" i="5"/>
  <c r="D8" i="5"/>
  <c r="C8" i="5"/>
  <c r="B8" i="5"/>
  <c r="AA7" i="5"/>
  <c r="Z7" i="5"/>
  <c r="Y7" i="5"/>
  <c r="X7" i="5"/>
  <c r="W7" i="5"/>
  <c r="V7" i="5"/>
  <c r="U7" i="5"/>
  <c r="T7" i="5"/>
  <c r="S7" i="5"/>
  <c r="R7" i="5"/>
  <c r="K7" i="5"/>
  <c r="J7" i="5"/>
  <c r="I7" i="5"/>
  <c r="H7" i="5"/>
  <c r="G7" i="5"/>
  <c r="F7" i="5"/>
  <c r="E7" i="5"/>
  <c r="D7" i="5"/>
  <c r="C7" i="5"/>
  <c r="B7" i="5"/>
  <c r="AA6" i="5"/>
  <c r="Z6" i="5"/>
  <c r="Y6" i="5"/>
  <c r="X6" i="5"/>
  <c r="W6" i="5"/>
  <c r="V6" i="5"/>
  <c r="U6" i="5"/>
  <c r="T6" i="5"/>
  <c r="S6" i="5"/>
  <c r="R6" i="5"/>
  <c r="K6" i="5"/>
  <c r="J6" i="5"/>
  <c r="I6" i="5"/>
  <c r="H6" i="5"/>
  <c r="G6" i="5"/>
  <c r="F6" i="5"/>
  <c r="E6" i="5"/>
  <c r="D6" i="5"/>
  <c r="C6" i="5"/>
  <c r="B6" i="5"/>
  <c r="AA5" i="5"/>
  <c r="Z5" i="5"/>
  <c r="Y5" i="5"/>
  <c r="X5" i="5"/>
  <c r="W5" i="5"/>
  <c r="V5" i="5"/>
  <c r="U5" i="5"/>
  <c r="T5" i="5"/>
  <c r="S5" i="5"/>
  <c r="R5" i="5"/>
  <c r="K5" i="5"/>
  <c r="J5" i="5"/>
  <c r="I5" i="5"/>
  <c r="H5" i="5"/>
  <c r="G5" i="5"/>
  <c r="F5" i="5"/>
  <c r="E5" i="5"/>
  <c r="D5" i="5"/>
  <c r="C5" i="5"/>
  <c r="B5" i="5"/>
  <c r="AA4" i="5"/>
  <c r="Z4" i="5"/>
  <c r="Y4" i="5"/>
  <c r="X4" i="5"/>
  <c r="W4" i="5"/>
  <c r="V4" i="5"/>
  <c r="U4" i="5"/>
  <c r="T4" i="5"/>
  <c r="S4" i="5"/>
  <c r="R4" i="5"/>
  <c r="K4" i="5"/>
  <c r="J4" i="5"/>
  <c r="I4" i="5"/>
  <c r="H4" i="5"/>
  <c r="G4" i="5"/>
  <c r="F4" i="5"/>
  <c r="E4" i="5"/>
  <c r="D4" i="5"/>
  <c r="C4" i="5"/>
  <c r="B4" i="5"/>
  <c r="AA3" i="5"/>
  <c r="Z3" i="5"/>
  <c r="Y3" i="5"/>
  <c r="X3" i="5"/>
  <c r="W3" i="5"/>
  <c r="V3" i="5"/>
  <c r="U3" i="5"/>
  <c r="T3" i="5"/>
  <c r="S3" i="5"/>
  <c r="R3" i="5"/>
  <c r="K3" i="5"/>
  <c r="J3" i="5"/>
  <c r="I3" i="5"/>
  <c r="H3" i="5"/>
  <c r="G3" i="5"/>
  <c r="F3" i="5"/>
  <c r="E3" i="5"/>
  <c r="D3" i="5"/>
  <c r="C3" i="5"/>
  <c r="B3" i="5"/>
  <c r="A1" i="4"/>
  <c r="A1" i="3"/>
  <c r="C6" i="1"/>
  <c r="E8" i="2"/>
  <c r="O74" i="5" l="1"/>
  <c r="O113" i="5"/>
  <c r="K123" i="5"/>
  <c r="L119" i="5"/>
  <c r="O103" i="5"/>
  <c r="AB10" i="5"/>
  <c r="AB120" i="5"/>
  <c r="F122" i="5"/>
  <c r="L35" i="5"/>
  <c r="L38" i="5"/>
  <c r="N50" i="5"/>
  <c r="O58" i="5"/>
  <c r="L66" i="5"/>
  <c r="O68" i="5"/>
  <c r="M71" i="5"/>
  <c r="M73" i="5"/>
  <c r="M77" i="5"/>
  <c r="M85" i="5"/>
  <c r="L88" i="5"/>
  <c r="M93" i="5"/>
  <c r="O97" i="5"/>
  <c r="N99" i="5"/>
  <c r="O100" i="5"/>
  <c r="O102" i="5"/>
  <c r="N103" i="5"/>
  <c r="N105" i="5"/>
  <c r="O106" i="5"/>
  <c r="M109" i="5"/>
  <c r="M110" i="5"/>
  <c r="N112" i="5"/>
  <c r="M113" i="5"/>
  <c r="O115" i="5"/>
  <c r="N116" i="5"/>
  <c r="O117" i="5"/>
  <c r="N118" i="5"/>
  <c r="O119" i="5"/>
  <c r="L60" i="5"/>
  <c r="AB7" i="5"/>
  <c r="AB28" i="5"/>
  <c r="AB37" i="5"/>
  <c r="AB56" i="5"/>
  <c r="AB85" i="5"/>
  <c r="AB100" i="5"/>
  <c r="AB70" i="5"/>
  <c r="AB106" i="5"/>
  <c r="M106" i="5"/>
  <c r="M116" i="5"/>
  <c r="J122" i="5"/>
  <c r="M119" i="5"/>
  <c r="M100" i="5"/>
  <c r="N110" i="5"/>
  <c r="L117" i="5"/>
  <c r="O109" i="5"/>
  <c r="M102" i="5"/>
  <c r="L113" i="5"/>
  <c r="M117" i="5"/>
  <c r="L115" i="5"/>
  <c r="AB22" i="5"/>
  <c r="N49" i="5"/>
  <c r="M54" i="5"/>
  <c r="L63" i="5"/>
  <c r="M68" i="5"/>
  <c r="N76" i="5"/>
  <c r="N80" i="5"/>
  <c r="N95" i="5"/>
  <c r="AB91" i="5"/>
  <c r="M115" i="5"/>
  <c r="L99" i="5"/>
  <c r="L105" i="5"/>
  <c r="M13" i="5"/>
  <c r="M64" i="5"/>
  <c r="L73" i="5"/>
  <c r="L81" i="5"/>
  <c r="N84" i="5"/>
  <c r="N88" i="5"/>
  <c r="O94" i="5"/>
  <c r="N97" i="5"/>
  <c r="M99" i="5"/>
  <c r="O101" i="5"/>
  <c r="M105" i="5"/>
  <c r="O112" i="5"/>
  <c r="N114" i="5"/>
  <c r="N120" i="5"/>
  <c r="M38" i="5"/>
  <c r="L50" i="5"/>
  <c r="N61" i="5"/>
  <c r="O66" i="5"/>
  <c r="L75" i="5"/>
  <c r="L79" i="5"/>
  <c r="N10" i="5"/>
  <c r="O43" i="5"/>
  <c r="O55" i="5"/>
  <c r="M8" i="5"/>
  <c r="O57" i="5"/>
  <c r="J123" i="5"/>
  <c r="M118" i="5"/>
  <c r="N18" i="5"/>
  <c r="L69" i="5"/>
  <c r="L97" i="5"/>
  <c r="L16" i="5"/>
  <c r="O48" i="5"/>
  <c r="O53" i="5"/>
  <c r="N59" i="5"/>
  <c r="L71" i="5"/>
  <c r="L103" i="5"/>
  <c r="N8" i="5"/>
  <c r="L18" i="5"/>
  <c r="AB5" i="5"/>
  <c r="O11" i="5"/>
  <c r="AB17" i="5"/>
  <c r="AB20" i="5"/>
  <c r="AB32" i="5"/>
  <c r="N47" i="5"/>
  <c r="M49" i="5"/>
  <c r="O54" i="5"/>
  <c r="M58" i="5"/>
  <c r="M60" i="5"/>
  <c r="L65" i="5"/>
  <c r="N68" i="5"/>
  <c r="N70" i="5"/>
  <c r="M74" i="5"/>
  <c r="AB74" i="5"/>
  <c r="L76" i="5"/>
  <c r="M78" i="5"/>
  <c r="N85" i="5"/>
  <c r="M87" i="5"/>
  <c r="M91" i="5"/>
  <c r="M98" i="5"/>
  <c r="N102" i="5"/>
  <c r="M104" i="5"/>
  <c r="N109" i="5"/>
  <c r="N115" i="5"/>
  <c r="M9" i="5"/>
  <c r="M14" i="5"/>
  <c r="N20" i="5"/>
  <c r="AB26" i="5"/>
  <c r="N44" i="5"/>
  <c r="AB47" i="5"/>
  <c r="M52" i="5"/>
  <c r="O56" i="5"/>
  <c r="O63" i="5"/>
  <c r="N53" i="5"/>
  <c r="O59" i="5"/>
  <c r="M18" i="5"/>
  <c r="N54" i="5"/>
  <c r="O70" i="5"/>
  <c r="M76" i="5"/>
  <c r="O18" i="5"/>
  <c r="L56" i="5"/>
  <c r="O76" i="5"/>
  <c r="N66" i="5"/>
  <c r="M79" i="5"/>
  <c r="AB6" i="5"/>
  <c r="AB25" i="5"/>
  <c r="AB43" i="5"/>
  <c r="AB64" i="5"/>
  <c r="AB71" i="5"/>
  <c r="AB73" i="5"/>
  <c r="AB75" i="5"/>
  <c r="AB77" i="5"/>
  <c r="AB79" i="5"/>
  <c r="AB81" i="5"/>
  <c r="AB84" i="5"/>
  <c r="AB86" i="5"/>
  <c r="AB88" i="5"/>
  <c r="AB90" i="5"/>
  <c r="AB92" i="5"/>
  <c r="AB94" i="5"/>
  <c r="AB110" i="5"/>
  <c r="AB112" i="5"/>
  <c r="AB114" i="5"/>
  <c r="AB116" i="5"/>
  <c r="AB118" i="5"/>
  <c r="AB27" i="5"/>
  <c r="AB36" i="5"/>
  <c r="AB59" i="5"/>
  <c r="AB40" i="5"/>
  <c r="AB13" i="5"/>
  <c r="AB21" i="5"/>
  <c r="AB34" i="5"/>
  <c r="AB38" i="5"/>
  <c r="AB53" i="5"/>
  <c r="AB55" i="5"/>
  <c r="AB61" i="5"/>
  <c r="AB9" i="5"/>
  <c r="AB24" i="5"/>
  <c r="AB41" i="5"/>
  <c r="AB49" i="5"/>
  <c r="AB52" i="5"/>
  <c r="AB58" i="5"/>
  <c r="AB72" i="5"/>
  <c r="AB3" i="5"/>
  <c r="N4" i="5"/>
  <c r="AB4" i="5"/>
  <c r="O5" i="5"/>
  <c r="H123" i="5"/>
  <c r="J124" i="5"/>
  <c r="K122" i="5"/>
  <c r="AB8" i="5"/>
  <c r="N11" i="5"/>
  <c r="AB11" i="5"/>
  <c r="AB14" i="5"/>
  <c r="M20" i="5"/>
  <c r="O21" i="5"/>
  <c r="L22" i="5"/>
  <c r="O23" i="5"/>
  <c r="AB23" i="5"/>
  <c r="M24" i="5"/>
  <c r="N25" i="5"/>
  <c r="O25" i="5"/>
  <c r="O26" i="5"/>
  <c r="L28" i="5"/>
  <c r="L29" i="5"/>
  <c r="AB29" i="5"/>
  <c r="M30" i="5"/>
  <c r="N30" i="5"/>
  <c r="AB30" i="5"/>
  <c r="N31" i="5"/>
  <c r="AB31" i="5"/>
  <c r="O32" i="5"/>
  <c r="AB35" i="5"/>
  <c r="O36" i="5"/>
  <c r="M39" i="5"/>
  <c r="AB39" i="5"/>
  <c r="N40" i="5"/>
  <c r="L41" i="5"/>
  <c r="M46" i="5"/>
  <c r="M50" i="5"/>
  <c r="AB50" i="5"/>
  <c r="L54" i="5"/>
  <c r="AB54" i="5"/>
  <c r="AB57" i="5"/>
  <c r="O60" i="5"/>
  <c r="AB60" i="5"/>
  <c r="L64" i="5"/>
  <c r="O65" i="5"/>
  <c r="AB66" i="5"/>
  <c r="AB68" i="5"/>
  <c r="AB69" i="5"/>
  <c r="O72" i="5"/>
  <c r="AB83" i="5"/>
  <c r="O84" i="5"/>
  <c r="L84" i="5"/>
  <c r="N87" i="5"/>
  <c r="AB87" i="5"/>
  <c r="N89" i="5"/>
  <c r="AB89" i="5"/>
  <c r="O90" i="5"/>
  <c r="N90" i="5"/>
  <c r="N93" i="5"/>
  <c r="AB93" i="5"/>
  <c r="AB95" i="5"/>
  <c r="L98" i="5"/>
  <c r="AB98" i="5"/>
  <c r="L102" i="5"/>
  <c r="AB102" i="5"/>
  <c r="M103" i="5"/>
  <c r="AB103" i="5"/>
  <c r="AB104" i="5"/>
  <c r="O105" i="5"/>
  <c r="L109" i="5"/>
  <c r="AB109" i="5"/>
  <c r="M112" i="5"/>
  <c r="N113" i="5"/>
  <c r="AB113" i="5"/>
  <c r="M114" i="5"/>
  <c r="AB115" i="5"/>
  <c r="O116" i="5"/>
  <c r="AB117" i="5"/>
  <c r="N119" i="5"/>
  <c r="AB119" i="5"/>
  <c r="L7" i="5"/>
  <c r="N5" i="5"/>
  <c r="M4" i="5"/>
  <c r="G124" i="5"/>
  <c r="G123" i="5"/>
  <c r="N3" i="5"/>
  <c r="O3" i="5"/>
  <c r="O118" i="5"/>
  <c r="M111" i="5"/>
  <c r="L107" i="5"/>
  <c r="O86" i="5"/>
  <c r="N72" i="5"/>
  <c r="L72" i="5"/>
  <c r="N58" i="5"/>
  <c r="L46" i="5"/>
  <c r="O46" i="5"/>
  <c r="L11" i="5"/>
  <c r="M6" i="5"/>
  <c r="O39" i="5"/>
  <c r="N32" i="5"/>
  <c r="M34" i="5"/>
  <c r="M21" i="5"/>
  <c r="L24" i="5"/>
  <c r="N24" i="5"/>
  <c r="L30" i="5"/>
  <c r="L92" i="5"/>
  <c r="M95" i="5"/>
  <c r="O35" i="5"/>
  <c r="L90" i="5"/>
  <c r="O92" i="5"/>
  <c r="M86" i="5"/>
  <c r="M89" i="5"/>
  <c r="M92" i="5"/>
  <c r="N83" i="5"/>
  <c r="M83" i="5"/>
  <c r="M40" i="5"/>
  <c r="L39" i="5"/>
  <c r="N38" i="5"/>
  <c r="O41" i="5"/>
  <c r="O37" i="5"/>
  <c r="F123" i="5"/>
  <c r="F124" i="5"/>
  <c r="O27" i="5"/>
  <c r="O22" i="5"/>
  <c r="N28" i="5"/>
  <c r="M31" i="5"/>
  <c r="L25" i="5"/>
  <c r="N29" i="5"/>
  <c r="N23" i="5"/>
  <c r="M23" i="5"/>
  <c r="N26" i="5"/>
  <c r="M36" i="5"/>
  <c r="O120" i="5"/>
  <c r="M120" i="5"/>
  <c r="N117" i="5"/>
  <c r="O114" i="5"/>
  <c r="O111" i="5"/>
  <c r="N111" i="5"/>
  <c r="O107" i="5"/>
  <c r="M107" i="5"/>
  <c r="N106" i="5"/>
  <c r="L104" i="5"/>
  <c r="N104" i="5"/>
  <c r="L101" i="5"/>
  <c r="L100" i="5"/>
  <c r="M81" i="5"/>
  <c r="O78" i="5"/>
  <c r="M75" i="5"/>
  <c r="L68" i="5"/>
  <c r="N57" i="5"/>
  <c r="L55" i="5"/>
  <c r="O61" i="5"/>
  <c r="L52" i="5"/>
  <c r="O52" i="5"/>
  <c r="N48" i="5"/>
  <c r="N46" i="5"/>
  <c r="O44" i="5"/>
  <c r="N43" i="5"/>
  <c r="M43" i="5"/>
  <c r="L17" i="5"/>
  <c r="O17" i="5"/>
  <c r="M17" i="5"/>
  <c r="L14" i="5"/>
  <c r="L13" i="5"/>
  <c r="O13" i="5"/>
  <c r="N13" i="5"/>
  <c r="N9" i="5"/>
  <c r="O9" i="5"/>
  <c r="N6" i="5"/>
  <c r="M3" i="5"/>
  <c r="M28" i="5"/>
  <c r="L94" i="5"/>
  <c r="N94" i="5"/>
  <c r="N91" i="5"/>
  <c r="O88" i="5"/>
  <c r="L86" i="5"/>
  <c r="N35" i="5"/>
  <c r="O40" i="5"/>
  <c r="L34" i="5"/>
  <c r="AB44" i="5"/>
  <c r="AB48" i="5"/>
  <c r="AB65" i="5"/>
  <c r="AB78" i="5"/>
  <c r="AB101" i="5"/>
  <c r="AB107" i="5"/>
  <c r="O10" i="5"/>
  <c r="L10" i="5"/>
  <c r="M7" i="5"/>
  <c r="O14" i="5"/>
  <c r="L5" i="5"/>
  <c r="N17" i="5"/>
  <c r="O29" i="5"/>
  <c r="L37" i="5"/>
  <c r="N64" i="5"/>
  <c r="AB111" i="5"/>
  <c r="H124" i="5"/>
  <c r="L125" i="5"/>
  <c r="M22" i="5"/>
  <c r="L48" i="5"/>
  <c r="M56" i="5"/>
  <c r="O7" i="5"/>
  <c r="N22" i="5"/>
  <c r="N27" i="5"/>
  <c r="O34" i="5"/>
  <c r="O64" i="5"/>
  <c r="M70" i="5"/>
  <c r="N78" i="5"/>
  <c r="O99" i="5"/>
  <c r="K124" i="5"/>
  <c r="D124" i="5"/>
  <c r="H122" i="5"/>
  <c r="N7" i="5"/>
  <c r="M27" i="5"/>
  <c r="N34" i="5"/>
  <c r="O50" i="5"/>
  <c r="M5" i="5"/>
  <c r="L20" i="5"/>
  <c r="L32" i="5"/>
  <c r="N37" i="5"/>
  <c r="M48" i="5"/>
  <c r="N56" i="5"/>
  <c r="L3" i="5"/>
  <c r="M10" i="5"/>
  <c r="M25" i="5"/>
  <c r="M32" i="5"/>
  <c r="L40" i="5"/>
  <c r="L43" i="5"/>
  <c r="L106" i="5"/>
  <c r="E122" i="5"/>
  <c r="E123" i="5"/>
  <c r="O6" i="5"/>
  <c r="L6" i="5"/>
  <c r="O24" i="5"/>
  <c r="O30" i="5"/>
  <c r="AB16" i="5"/>
  <c r="L21" i="5"/>
  <c r="L27" i="5"/>
  <c r="M37" i="5"/>
  <c r="M55" i="5"/>
  <c r="N16" i="5"/>
  <c r="O20" i="5"/>
  <c r="M57" i="5"/>
  <c r="L57" i="5"/>
  <c r="M61" i="5"/>
  <c r="L61" i="5"/>
  <c r="N65" i="5"/>
  <c r="M65" i="5"/>
  <c r="O69" i="5"/>
  <c r="N69" i="5"/>
  <c r="O71" i="5"/>
  <c r="N71" i="5"/>
  <c r="L74" i="5"/>
  <c r="O75" i="5"/>
  <c r="N75" i="5"/>
  <c r="O77" i="5"/>
  <c r="N77" i="5"/>
  <c r="L78" i="5"/>
  <c r="L80" i="5"/>
  <c r="AB80" i="5"/>
  <c r="O81" i="5"/>
  <c r="N81" i="5"/>
  <c r="M84" i="5"/>
  <c r="O85" i="5"/>
  <c r="L85" i="5"/>
  <c r="O87" i="5"/>
  <c r="L87" i="5"/>
  <c r="M88" i="5"/>
  <c r="M90" i="5"/>
  <c r="O91" i="5"/>
  <c r="L91" i="5"/>
  <c r="O93" i="5"/>
  <c r="L93" i="5"/>
  <c r="M94" i="5"/>
  <c r="M97" i="5"/>
  <c r="AB97" i="5"/>
  <c r="N98" i="5"/>
  <c r="N100" i="5"/>
  <c r="M101" i="5"/>
  <c r="O110" i="5"/>
  <c r="L110" i="5"/>
  <c r="I123" i="5"/>
  <c r="I124" i="5"/>
  <c r="O8" i="5"/>
  <c r="L8" i="5"/>
  <c r="L23" i="5"/>
  <c r="M11" i="5"/>
  <c r="N21" i="5"/>
  <c r="N41" i="5"/>
  <c r="N52" i="5"/>
  <c r="N60" i="5"/>
  <c r="G122" i="5"/>
  <c r="AB63" i="5"/>
  <c r="AB76" i="5"/>
  <c r="AB99" i="5"/>
  <c r="AB105" i="5"/>
  <c r="O47" i="5"/>
  <c r="L47" i="5"/>
  <c r="M16" i="5"/>
  <c r="L26" i="5"/>
  <c r="L44" i="5"/>
  <c r="D123" i="5"/>
  <c r="AB18" i="5"/>
  <c r="AB46" i="5"/>
  <c r="L9" i="5"/>
  <c r="O16" i="5"/>
  <c r="M26" i="5"/>
  <c r="L36" i="5"/>
  <c r="M44" i="5"/>
  <c r="P44" i="5" s="1"/>
  <c r="M47" i="5"/>
  <c r="N55" i="5"/>
  <c r="L58" i="5"/>
  <c r="M66" i="5"/>
  <c r="N74" i="5"/>
  <c r="L77" i="5"/>
  <c r="M80" i="5"/>
  <c r="N86" i="5"/>
  <c r="N92" i="5"/>
  <c r="O98" i="5"/>
  <c r="N101" i="5"/>
  <c r="O104" i="5"/>
  <c r="N107" i="5"/>
  <c r="I122" i="5"/>
  <c r="E124" i="5"/>
  <c r="O4" i="5"/>
  <c r="L4" i="5"/>
  <c r="D122" i="5"/>
  <c r="O28" i="5"/>
  <c r="L31" i="5"/>
  <c r="M35" i="5"/>
  <c r="O38" i="5"/>
  <c r="M41" i="5"/>
  <c r="O49" i="5"/>
  <c r="L49" i="5"/>
  <c r="M53" i="5"/>
  <c r="L53" i="5"/>
  <c r="M59" i="5"/>
  <c r="L59" i="5"/>
  <c r="N63" i="5"/>
  <c r="M63" i="5"/>
  <c r="L70" i="5"/>
  <c r="O73" i="5"/>
  <c r="N73" i="5"/>
  <c r="O79" i="5"/>
  <c r="N79" i="5"/>
  <c r="O83" i="5"/>
  <c r="L83" i="5"/>
  <c r="O89" i="5"/>
  <c r="L89" i="5"/>
  <c r="O95" i="5"/>
  <c r="L95" i="5"/>
  <c r="N14" i="5"/>
  <c r="M29" i="5"/>
  <c r="O31" i="5"/>
  <c r="N36" i="5"/>
  <c r="N39" i="5"/>
  <c r="M69" i="5"/>
  <c r="M72" i="5"/>
  <c r="O80" i="5"/>
  <c r="L111" i="5"/>
  <c r="L112" i="5"/>
  <c r="L114" i="5"/>
  <c r="L116" i="5"/>
  <c r="L118" i="5"/>
  <c r="L120" i="5"/>
  <c r="K125" i="5" l="1"/>
  <c r="F125" i="5"/>
  <c r="J125" i="5"/>
  <c r="H125" i="5"/>
  <c r="P38" i="5"/>
  <c r="P76" i="5"/>
  <c r="P103" i="5"/>
  <c r="P64" i="5"/>
  <c r="P75" i="5"/>
  <c r="P46" i="5"/>
  <c r="P4" i="5"/>
  <c r="P60" i="5"/>
  <c r="P102" i="5"/>
  <c r="P17" i="5"/>
  <c r="P54" i="5"/>
  <c r="P113" i="5"/>
  <c r="P71" i="5"/>
  <c r="P73" i="5"/>
  <c r="P58" i="5"/>
  <c r="P78" i="5"/>
  <c r="M15" i="5"/>
  <c r="D7" i="4" s="1"/>
  <c r="P24" i="5"/>
  <c r="P14" i="5"/>
  <c r="P65" i="5"/>
  <c r="P77" i="5"/>
  <c r="P99" i="5"/>
  <c r="P13" i="5"/>
  <c r="P68" i="5"/>
  <c r="P91" i="5"/>
  <c r="P118" i="5"/>
  <c r="P119" i="5"/>
  <c r="P8" i="5"/>
  <c r="P66" i="5"/>
  <c r="P115" i="5"/>
  <c r="P117" i="5"/>
  <c r="P9" i="5"/>
  <c r="P109" i="5"/>
  <c r="P52" i="5"/>
  <c r="P120" i="5"/>
  <c r="P106" i="5"/>
  <c r="AB15" i="5"/>
  <c r="D9" i="4" s="1"/>
  <c r="P104" i="5"/>
  <c r="L67" i="5"/>
  <c r="K6" i="4" s="1"/>
  <c r="P49" i="5"/>
  <c r="P105" i="5"/>
  <c r="P116" i="5"/>
  <c r="P69" i="5"/>
  <c r="P79" i="5"/>
  <c r="P100" i="5"/>
  <c r="L19" i="5"/>
  <c r="E6" i="4" s="1"/>
  <c r="P18" i="5"/>
  <c r="O45" i="5"/>
  <c r="H10" i="4" s="1"/>
  <c r="P95" i="5"/>
  <c r="P98" i="5"/>
  <c r="AB67" i="5"/>
  <c r="K9" i="4" s="1"/>
  <c r="AB45" i="5"/>
  <c r="H9" i="4" s="1"/>
  <c r="P74" i="5"/>
  <c r="N45" i="5"/>
  <c r="H8" i="4" s="1"/>
  <c r="P39" i="5"/>
  <c r="AB42" i="5"/>
  <c r="G9" i="4" s="1"/>
  <c r="P56" i="5"/>
  <c r="AB96" i="5"/>
  <c r="M9" i="4" s="1"/>
  <c r="P72" i="5"/>
  <c r="P21" i="5"/>
  <c r="P112" i="5"/>
  <c r="AB51" i="5"/>
  <c r="I9" i="4" s="1"/>
  <c r="P92" i="5"/>
  <c r="AB62" i="5"/>
  <c r="J9" i="4" s="1"/>
  <c r="P50" i="5"/>
  <c r="M121" i="5"/>
  <c r="O7" i="4" s="1"/>
  <c r="P107" i="5"/>
  <c r="P11" i="5"/>
  <c r="P111" i="5"/>
  <c r="P84" i="5"/>
  <c r="AB121" i="5"/>
  <c r="O9" i="4" s="1"/>
  <c r="AB82" i="5"/>
  <c r="L9" i="4" s="1"/>
  <c r="AB19" i="5"/>
  <c r="E9" i="4" s="1"/>
  <c r="AB33" i="5"/>
  <c r="F9" i="4" s="1"/>
  <c r="AB12" i="5"/>
  <c r="C9" i="4" s="1"/>
  <c r="G125" i="5"/>
  <c r="P114" i="5"/>
  <c r="P101" i="5"/>
  <c r="P90" i="5"/>
  <c r="P81" i="5"/>
  <c r="P55" i="5"/>
  <c r="P47" i="5"/>
  <c r="N51" i="5"/>
  <c r="I8" i="4" s="1"/>
  <c r="O19" i="5"/>
  <c r="E10" i="4" s="1"/>
  <c r="P3" i="5"/>
  <c r="P41" i="5"/>
  <c r="P35" i="5"/>
  <c r="P30" i="5"/>
  <c r="P86" i="5"/>
  <c r="P87" i="5"/>
  <c r="P94" i="5"/>
  <c r="P89" i="5"/>
  <c r="P28" i="5"/>
  <c r="P22" i="5"/>
  <c r="P29" i="5"/>
  <c r="P25" i="5"/>
  <c r="P23" i="5"/>
  <c r="P40" i="5"/>
  <c r="P36" i="5"/>
  <c r="P31" i="5"/>
  <c r="N121" i="5"/>
  <c r="O8" i="4" s="1"/>
  <c r="O121" i="5"/>
  <c r="O10" i="4" s="1"/>
  <c r="L121" i="5"/>
  <c r="O6" i="4" s="1"/>
  <c r="N108" i="5"/>
  <c r="N8" i="4" s="1"/>
  <c r="N82" i="5"/>
  <c r="L8" i="4" s="1"/>
  <c r="O82" i="5"/>
  <c r="L10" i="4" s="1"/>
  <c r="L82" i="5"/>
  <c r="L6" i="4" s="1"/>
  <c r="P59" i="5"/>
  <c r="O62" i="5"/>
  <c r="J10" i="4" s="1"/>
  <c r="M62" i="5"/>
  <c r="J7" i="4" s="1"/>
  <c r="L62" i="5"/>
  <c r="J6" i="4" s="1"/>
  <c r="O51" i="5"/>
  <c r="I10" i="4" s="1"/>
  <c r="P48" i="5"/>
  <c r="L51" i="5"/>
  <c r="I6" i="4" s="1"/>
  <c r="N19" i="5"/>
  <c r="E8" i="4" s="1"/>
  <c r="L15" i="5"/>
  <c r="D6" i="4" s="1"/>
  <c r="N15" i="5"/>
  <c r="D8" i="4" s="1"/>
  <c r="O15" i="5"/>
  <c r="D10" i="4" s="1"/>
  <c r="P10" i="5"/>
  <c r="N12" i="5"/>
  <c r="C8" i="4" s="1"/>
  <c r="O12" i="5"/>
  <c r="C10" i="4" s="1"/>
  <c r="P6" i="5"/>
  <c r="P5" i="5"/>
  <c r="N33" i="5"/>
  <c r="F8" i="4" s="1"/>
  <c r="N96" i="5"/>
  <c r="M8" i="4" s="1"/>
  <c r="P93" i="5"/>
  <c r="P88" i="5"/>
  <c r="P85" i="5"/>
  <c r="P37" i="5"/>
  <c r="L42" i="5"/>
  <c r="G6" i="4" s="1"/>
  <c r="O42" i="5"/>
  <c r="G10" i="4" s="1"/>
  <c r="L96" i="5"/>
  <c r="M6" i="4" s="1"/>
  <c r="I125" i="5"/>
  <c r="P16" i="5"/>
  <c r="M19" i="5"/>
  <c r="E7" i="4" s="1"/>
  <c r="N62" i="5"/>
  <c r="J8" i="4" s="1"/>
  <c r="L12" i="5"/>
  <c r="C6" i="4" s="1"/>
  <c r="P34" i="5"/>
  <c r="P70" i="5"/>
  <c r="P61" i="5"/>
  <c r="P57" i="5"/>
  <c r="E125" i="5"/>
  <c r="M12" i="5"/>
  <c r="C7" i="4" s="1"/>
  <c r="N67" i="5"/>
  <c r="K8" i="4" s="1"/>
  <c r="L33" i="5"/>
  <c r="F6" i="4" s="1"/>
  <c r="P83" i="5"/>
  <c r="M45" i="5"/>
  <c r="H7" i="4" s="1"/>
  <c r="M67" i="5"/>
  <c r="K7" i="4" s="1"/>
  <c r="P63" i="5"/>
  <c r="D125" i="5"/>
  <c r="AB108" i="5"/>
  <c r="N9" i="4" s="1"/>
  <c r="O33" i="5"/>
  <c r="F10" i="4" s="1"/>
  <c r="M96" i="5"/>
  <c r="M7" i="4" s="1"/>
  <c r="M33" i="5"/>
  <c r="F7" i="4" s="1"/>
  <c r="M51" i="5"/>
  <c r="I7" i="4" s="1"/>
  <c r="O108" i="5"/>
  <c r="N10" i="4" s="1"/>
  <c r="P26" i="5"/>
  <c r="P80" i="5"/>
  <c r="P97" i="5"/>
  <c r="M108" i="5"/>
  <c r="N7" i="4" s="1"/>
  <c r="P43" i="5"/>
  <c r="L45" i="5"/>
  <c r="H6" i="4" s="1"/>
  <c r="O67" i="5"/>
  <c r="K10" i="4" s="1"/>
  <c r="M42" i="5"/>
  <c r="G7" i="4" s="1"/>
  <c r="P53" i="5"/>
  <c r="P32" i="5"/>
  <c r="N42" i="5"/>
  <c r="G8" i="4" s="1"/>
  <c r="P7" i="5"/>
  <c r="L108" i="5"/>
  <c r="N6" i="4" s="1"/>
  <c r="P110" i="5"/>
  <c r="O96" i="5"/>
  <c r="M10" i="4" s="1"/>
  <c r="P27" i="5"/>
  <c r="M82" i="5"/>
  <c r="L7" i="4" s="1"/>
  <c r="P20" i="5"/>
  <c r="H19" i="4" l="1"/>
  <c r="E25" i="4"/>
  <c r="I25" i="4"/>
  <c r="K25" i="4"/>
  <c r="H24" i="4"/>
  <c r="M25" i="4"/>
  <c r="O24" i="4"/>
  <c r="L25" i="4"/>
  <c r="N24" i="4"/>
  <c r="J26" i="4"/>
  <c r="J24" i="4"/>
  <c r="G26" i="4"/>
  <c r="G25" i="4"/>
  <c r="F25" i="4"/>
  <c r="D24" i="4"/>
  <c r="C25" i="4"/>
  <c r="M13" i="4"/>
  <c r="M28" i="4"/>
  <c r="K13" i="4"/>
  <c r="K28" i="4"/>
  <c r="N25" i="4"/>
  <c r="N13" i="4"/>
  <c r="N28" i="4"/>
  <c r="F13" i="4"/>
  <c r="F28" i="4"/>
  <c r="N27" i="4"/>
  <c r="H25" i="4"/>
  <c r="F24" i="4"/>
  <c r="K26" i="4"/>
  <c r="C24" i="4"/>
  <c r="M24" i="4"/>
  <c r="G13" i="4"/>
  <c r="G28" i="4"/>
  <c r="G24" i="4"/>
  <c r="M26" i="4"/>
  <c r="F26" i="4"/>
  <c r="C13" i="4"/>
  <c r="C28" i="4"/>
  <c r="C26" i="4"/>
  <c r="D13" i="4"/>
  <c r="D28" i="4"/>
  <c r="D26" i="4"/>
  <c r="E26" i="4"/>
  <c r="I24" i="4"/>
  <c r="I13" i="4"/>
  <c r="I28" i="4"/>
  <c r="J25" i="4"/>
  <c r="J13" i="4"/>
  <c r="J28" i="4"/>
  <c r="L24" i="4"/>
  <c r="L13" i="4"/>
  <c r="L28" i="4"/>
  <c r="L26" i="4"/>
  <c r="N26" i="4"/>
  <c r="O13" i="4"/>
  <c r="O28" i="4"/>
  <c r="O26" i="4"/>
  <c r="E13" i="4"/>
  <c r="E28" i="4"/>
  <c r="I26" i="4"/>
  <c r="C27" i="4"/>
  <c r="F27" i="4"/>
  <c r="E27" i="4"/>
  <c r="L27" i="4"/>
  <c r="O27" i="4"/>
  <c r="O25" i="4"/>
  <c r="J27" i="4"/>
  <c r="I27" i="4"/>
  <c r="M27" i="4"/>
  <c r="G27" i="4"/>
  <c r="H26" i="4"/>
  <c r="H27" i="4"/>
  <c r="K27" i="4"/>
  <c r="H28" i="4"/>
  <c r="E24" i="4"/>
  <c r="K24" i="4"/>
  <c r="D27" i="4"/>
  <c r="D25" i="4"/>
  <c r="H13" i="4"/>
  <c r="Q10" i="4"/>
  <c r="Q9" i="4"/>
  <c r="H11" i="4"/>
  <c r="H12" i="4" s="1"/>
  <c r="N11" i="4"/>
  <c r="N12" i="4" s="1"/>
  <c r="E11" i="4"/>
  <c r="E12" i="4" s="1"/>
  <c r="O11" i="4"/>
  <c r="O12" i="4" s="1"/>
  <c r="F11" i="4"/>
  <c r="F12" i="4" s="1"/>
  <c r="G11" i="4"/>
  <c r="G12" i="4" s="1"/>
  <c r="K11" i="4"/>
  <c r="K12" i="4" s="1"/>
  <c r="M11" i="4"/>
  <c r="M12" i="4" s="1"/>
  <c r="L11" i="4"/>
  <c r="L12" i="4" s="1"/>
  <c r="I11" i="4"/>
  <c r="I12" i="4" s="1"/>
  <c r="J11" i="4"/>
  <c r="J12" i="4" s="1"/>
  <c r="D11" i="4"/>
  <c r="D12" i="4" s="1"/>
  <c r="C11" i="4"/>
  <c r="C12" i="4" s="1"/>
  <c r="Q8" i="4"/>
  <c r="Q6" i="4"/>
  <c r="Q7" i="4"/>
  <c r="B15" i="4" l="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<sst xmlns="http://schemas.openxmlformats.org/spreadsheetml/2006/main" count="2176" uniqueCount="340">
  <si>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</si>
  <si>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</si>
  <si>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</si>
  <si>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</si>
  <si>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</si>
  <si>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</si>
  <si>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</si>
  <si>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06/11/2023</t>
  </si>
  <si>
    <t>CALAVIA Ander - Capgemini</t>
  </si>
  <si>
    <t>Contexte : Cadrage</t>
  </si>
  <si>
    <t>Site :</t>
  </si>
  <si>
    <t>AgentPortal</t>
  </si>
  <si>
    <t>N° page</t>
  </si>
  <si>
    <t>Titre de la page</t>
  </si>
  <si>
    <t>URL</t>
  </si>
  <si>
    <t>Commentaires</t>
  </si>
  <si>
    <t>P01</t>
  </si>
  <si>
    <t>Accueil</t>
  </si>
  <si>
    <t>https://benevoles.asso.pessac.fr/</t>
  </si>
  <si>
    <t>Non</t>
  </si>
  <si>
    <t>P02</t>
  </si>
  <si>
    <t>Annuaire des associations</t>
  </si>
  <si>
    <t>https://benevoles.asso.pessac.fr/annuaire</t>
  </si>
  <si>
    <t>P03</t>
  </si>
  <si>
    <t>Fiche association</t>
  </si>
  <si>
    <t>https://benevoles.asso.pessac.fr/organizations/ecosite-du-bourgailh</t>
  </si>
  <si>
    <t>P04</t>
  </si>
  <si>
    <t>Fiche activité</t>
  </si>
  <si>
    <t>https://benevoles.asso.pessac.fr/activites</t>
  </si>
  <si>
    <t>Cliquer sur « EN SAVOIR + » sur une des activités proposées (elles sont en pop-in et pas d’URL propre)</t>
  </si>
  <si>
    <t>P05</t>
  </si>
  <si>
    <t>Fiche manifestation</t>
  </si>
  <si>
    <t xml:space="preserve">https://benevoles.asso.pessac.fr/events/magonty-en-musique </t>
  </si>
  <si>
    <t>P06</t>
  </si>
  <si>
    <t>Fiche Actualité</t>
  </si>
  <si>
    <t>https://benevoles.asso.pessac.fr/actualites/appel-a-candidature-la-piste-aux-nuages</t>
  </si>
  <si>
    <t>P07</t>
  </si>
  <si>
    <t>Page bénévolat + Mission Bénébolat</t>
  </si>
  <si>
    <t>https://benevoles.asso.pessac.fr/benevolat</t>
  </si>
  <si>
    <t>Il faut se rendre sur la page bénévolat et cliquer sur « EN SAVOIR+ » en prenant soin de cliquer sur une mission qui n’a pas l’étiquette « JeVeuxAider.gouv.fr ».</t>
  </si>
  <si>
    <t>P08</t>
  </si>
  <si>
    <t>Mentions légales</t>
  </si>
  <si>
    <t>https://benevoles.asso.pessac.fr/mentions-legales</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</si>
  <si>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</si>
  <si>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</si>
  <si>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</si>
  <si>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</si>
  <si>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</si>
  <si>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</si>
  <si>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</si>
  <si>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</si>
  <si>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</si>
  <si>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</si>
  <si>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</si>
  <si>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</si>
  <si>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</si>
  <si>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</si>
  <si>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</si>
  <si>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</si>
  <si>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</si>
  <si>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</si>
  <si>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</si>
  <si>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</si>
  <si>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</si>
  <si>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</si>
  <si>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</si>
  <si>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</si>
  <si>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</si>
  <si>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</si>
  <si>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</si>
  <si>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</si>
  <si>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</si>
  <si>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</si>
  <si>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</si>
  <si>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</si>
  <si>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</si>
  <si>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</si>
  <si>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</si>
  <si>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</si>
  <si>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</si>
  <si>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</si>
  <si>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</si>
  <si>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</si>
  <si>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</si>
  <si>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</si>
  <si>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</si>
  <si>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</si>
  <si>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</si>
  <si>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</si>
  <si>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</si>
  <si>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</si>
  <si>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</si>
  <si>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</si>
  <si>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</si>
  <si>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</si>
  <si>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</si>
  <si>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</si>
  <si>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</si>
  <si>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</si>
  <si>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</si>
  <si>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</si>
  <si>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</si>
  <si>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</si>
  <si>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</si>
  <si>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</si>
  <si>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</si>
  <si>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</si>
  <si>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</si>
  <si>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</si>
  <si>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</si>
  <si>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</si>
  <si>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</si>
  <si>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</si>
  <si>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</si>
  <si>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</si>
  <si>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</si>
  <si>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</si>
  <si>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</si>
  <si>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</si>
  <si>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</si>
  <si>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</si>
  <si>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</si>
  <si>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</si>
  <si>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</si>
  <si>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</si>
  <si>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</si>
  <si>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</si>
  <si>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</si>
  <si>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</si>
  <si>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</si>
  <si>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</si>
  <si>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</si>
  <si>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</si>
  <si>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</si>
  <si>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</si>
  <si>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</si>
  <si>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</si>
  <si>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</si>
  <si>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</si>
  <si>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</si>
  <si>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</si>
  <si>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</si>
  <si>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</si>
  <si>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</si>
  <si>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</si>
  <si>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</si>
  <si>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</si>
  <si>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</si>
  <si>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</si>
  <si>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</si>
  <si>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</si>
  <si>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</si>
  <si>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</si>
  <si>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</si>
  <si>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</si>
  <si>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</si>
  <si>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</si>
  <si>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</si>
  <si>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</si>
  <si>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</si>
  <si>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</si>
  <si>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</si>
  <si>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</si>
  <si>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</si>
  <si>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</si>
  <si>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</si>
  <si>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</si>
  <si>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</si>
  <si>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</si>
  <si>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</si>
  <si>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</si>
  <si>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</si>
  <si>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</si>
  <si>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</si>
  <si>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</si>
  <si>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</si>
  <si>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</si>
  <si>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</si>
  <si>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</si>
  <si>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</si>
  <si>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</si>
  <si>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</si>
  <si>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</si>
  <si>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</si>
  <si>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</si>
  <si>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</si>
  <si>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</si>
  <si>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</si>
  <si>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</si>
  <si>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</si>
  <si>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</si>
  <si>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</si>
  <si>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</si>
  <si>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</si>
  <si>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</si>
  <si>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</si>
  <si>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</si>
  <si>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</si>
  <si>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</si>
  <si>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</si>
  <si>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</si>
  <si>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</si>
  <si>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</si>
  <si>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</si>
  <si>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</si>
  <si>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</si>
  <si>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</si>
  <si>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</si>
  <si>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</si>
  <si>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</si>
  <si>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</si>
  <si>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</si>
  <si>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</si>
  <si>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</si>
  <si>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</si>
  <si>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</si>
  <si>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</si>
  <si>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</si>
  <si>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</si>
  <si>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</si>
  <si>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</si>
  <si>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</si>
  <si>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</si>
  <si>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</si>
  <si>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</si>
  <si>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</si>
  <si>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</si>
  <si>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</si>
  <si>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</si>
  <si>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</si>
  <si>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</si>
  <si>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</si>
  <si>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</si>
  <si>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</si>
  <si>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</si>
  <si>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</si>
  <si>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</si>
  <si>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</si>
  <si>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</si>
  <si>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</si>
  <si>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</si>
  <si>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</si>
  <si>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</si>
  <si>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</si>
  <si>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</si>
  <si>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</si>
  <si>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</si>
  <si>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</si>
  <si>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</si>
  <si>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</si>
  <si>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</si>
  <si>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</si>
  <si>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</si>
  <si>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</si>
  <si>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</si>
  <si>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</si>
  <si>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</si>
  <si>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</si>
  <si>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</si>
  <si>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</si>
  <si>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</si>
  <si>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</si>
  <si>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</si>
  <si>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</si>
  <si>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</si>
  <si>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</si>
  <si>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</si>
  <si>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</si>
  <si>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</si>
  <si>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</si>
  <si>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</si>
  <si>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</si>
  <si>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</si>
  <si>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</si>
  <si>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</si>
  <si>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</si>
  <si>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</si>
  <si>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</si>
  <si>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</si>
  <si>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</si>
  <si>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</si>
  <si>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</si>
  <si>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Taux moyen de conformité du service en ligne (moyenne des taux de conformité de chaque page) :</t>
  </si>
  <si>
    <t>Pourcentage sur critères exécutés</t>
  </si>
  <si>
    <t>% par thématique</t>
  </si>
  <si>
    <t>TOTAL D</t>
  </si>
  <si>
    <t>TOTAL C</t>
  </si>
  <si>
    <t>TOTAL NC</t>
  </si>
  <si>
    <t>TOTAL NA</t>
  </si>
  <si>
    <t>TAUX MOYEN</t>
  </si>
  <si>
    <t>Dérogation</t>
  </si>
  <si>
    <t>Modifications à apporter</t>
  </si>
  <si>
    <t>Commentaires en cas de dérogations</t>
  </si>
  <si>
    <t>N</t>
  </si>
  <si>
    <t>Les images de la page sont décoratives et ne sont pas ignorées par les technologies d'assistance                                                              Solution : Vider les alt des images décoratives, ou ajouter un attribut aria-hidden ="true"</t>
  </si>
  <si>
    <t>Plusieurs éléments textuels ne sont pas assez contrastés      Solution : Modifier les couleurs pour atteindre les contrastes demandés (4,5:1 pour les petits textes et 3:1 pour les grands textes)</t>
  </si>
  <si>
    <t>Les liens des 4 secteurs n'ont pas d'intitulé                          Solution : Utiliser l'attribut aria-label comme sur le reste des liens de la page</t>
  </si>
  <si>
    <t>Des titres &lt;h2&gt; et &lt;h6&gt; se suivent sans intermédiaire avec un attribut role="heading" et aria-level 3,4 et 5                            Solution : Utiliser une hiérarchie logique sur toute la page d'une seule manière (balises &lt;hx&gt; ou attributs role="heading")</t>
  </si>
  <si>
    <t>La page n'a pas de balise &lt;main&gt;                                          Solution : Ajouter une balise &lt;main&gt; qui contient la zone de contenu principale</t>
  </si>
  <si>
    <t>Le code source présente des attributs "width"</t>
  </si>
  <si>
    <t>La partie "Les nouveautés à Pessac" est vide quand les feuilles de style sont désactivés</t>
  </si>
  <si>
    <t xml:space="preserve">Les parties présentes quand les feuilles de style sont désactivés sont compréhensibles </t>
  </si>
  <si>
    <t>Plusieurs éléments de la page n'ont pas d'indicateur de prise de focus (les catégories "à venir" "quartier" "activités" "missions"; les encadrés des parties "Les activités par thématiques"; "Engagez-vous dans le bénévolat qui vous ressemble" ...)</t>
  </si>
  <si>
    <t>Les champs de formulaires de la page n'ont pas d'étiquette pertinente et valable pour le RGAA                                         Solution : Utiliser un des attributs préconnisés par le RGAA ou une balise label avec les id déjà présents</t>
  </si>
  <si>
    <t>Le bouton d'envoie de la Newsletter n'a pas d'intitulé               Solution : Ajouter un attribut aria-label par exemple</t>
  </si>
  <si>
    <t>Le moteur de recherche du header sert uniquement à chercher des associations / missions bénévoles et n'est donc pas un moteur de recherche de navigation de page</t>
  </si>
  <si>
    <t>La partie contenant les citations peut être bougée au moyen d'un clic glissé, un geste complexe dont l'effet ne peut pas être reproduit avec une pression au clavier (geste simple)</t>
  </si>
  <si>
    <t>Les images décoratives de la page ne sont pas ignorées par les technologies d'assistance                                                    Solution : vider les attributs alt (certes pertinents) ou ajouter un attribut aria-hidden="true" à chacun</t>
  </si>
  <si>
    <t>La prise de focus de plusieurs éléments n'est pas visible (footer notamment)</t>
  </si>
  <si>
    <t>Le champ de la Newsletter et de l'adresse postale et commune n'ont pas d'étiquette valable pour le RGAA                             Solution : Ajouter une balise label lié à l'id déjà présent dans les balises input; ou ajouter des attributs aria-labelledby/title/aria-label</t>
  </si>
  <si>
    <t>Les champs dépliables (secteur d'activité; quartier; âge; spécificités) ne sont pas accessibles au clavier une fois dépliés</t>
  </si>
  <si>
    <t>Les images décoratives de la page ne sont pas ignorées par les technologies d'assistance                                             Solution : Vider les attributs alt ou ajouter un attribut aria-hidden="true"</t>
  </si>
  <si>
    <t>L'image d'illustration de l'association n'a pas d'alternative pertinente contenant les informations de l'image                    Solution : Modifier l'attribut alt pour qu'il contienne les points importants de l'image (dans le cas des associations peut-être leur demander de créer une description de l'image et si elle n'est pas fournie alors l'ignorer comme image décorative)</t>
  </si>
  <si>
    <t xml:space="preserve">Les liens des flèches de changement de mois de la partie " Résultats et évènements" n'ont pas d'intitulé                         Solution : Ajouter un attribut aria-label; title; aria-labelledby </t>
  </si>
  <si>
    <t>La page ne dispose pas d'une balise &lt;main&gt; contenant la zone de contenu principale</t>
  </si>
  <si>
    <t>Le texte des activités se chevauchent lorsque la taille des caractères est augmentée à 200%                                       Solution : Allouer plus d'espace à chaque élément textuel</t>
  </si>
  <si>
    <t>La prise de focus de plusieurs éléments n'est pas visible (footer notamment mais pas uniquement)</t>
  </si>
  <si>
    <t>Le champ de la Newsletter et du message à l'association (sous-page contact) n'ont pas d'étiquette valable pour le RGAA      Solution : Ajouter une balise label lié à l'id déjà présent dans les balises input; ou ajouter des attributs aria-labelledby/title/aria-label</t>
  </si>
  <si>
    <t>Des titres &lt;h2&gt; et &lt;h6&gt; se suivent sans intermédiaire avec un attribut role="heading" et aria-level 3,4 et 5. Quand la pop-in des activités s'ouvre, un titre &lt;h2&gt; du nom de l'activité s'ouvre au même niveau que les titres &lt;h1&gt;                                  Solution : Utiliser une hiérarchie logique sur toute la page d'une seule manière (balises &lt;hx&gt; ou attributs role="heading")</t>
  </si>
  <si>
    <t>Dans les pop-in d'activités, certains textes se chevauchent quand la taille des caractères est augmentée à 200%</t>
  </si>
  <si>
    <t>La prise de focus de plusieurs éléments de la page n'est pas visible (liens de partage, éléments du footer, du menu de navigation..)</t>
  </si>
  <si>
    <t>Le champ de saisie du mail de la Newsletter n'a pas d'étiquette                                                                            Solution : Ajouter une balise label lié à l'id déjà présent dans les balises input; ou ajouter des attributs aria-labelledby/title/aria-label</t>
  </si>
  <si>
    <t>Le bouton d'envoie de la Newsletter n'a pas d'intitulé, le bouton de fermeture en bas de la pop-in des activités n'a pas d'intitulé valable pour le RGAA                                                          Solution : Ajouter des attributs valables (title; aria-label; aria-labelledby)</t>
  </si>
  <si>
    <t>(Le champ de la Newsletter propose des suggestions pour corriger les erreurs de format de l'adresse mail)</t>
  </si>
  <si>
    <t>La tabulation ne permet pas d'accéder aux boutons "En savoir plus" sur les activités</t>
  </si>
  <si>
    <t>L'image de l'évènement est porteuse de nombreuses informations que l'on ne peut pas retrouver en intégralité dans les textes de la page, l'image devrait donc avoir une description détaillée de son contenu textuel                               Solution : Ajouter un attribut longdesc contenant les informations contenus dans le texte de l'image</t>
  </si>
  <si>
    <t>Le lien vers la page facebook du comité de quartier n'est pas explicite                                                                             Solution : Précéder le lien par "Lien vers la page facebook :" par exemple</t>
  </si>
  <si>
    <t>On retrouve au même niveau des titres &lt;h1&gt;, &lt;h2&gt; et &lt;h4&gt;, et des titres &lt;h6&gt; qui suivent des titres &lt;h4&gt;                  Solution : Utiliser une hiérarchie logique sur toute la page d'une seule manière (balises &lt;hx&gt; ou attributs role="heading")</t>
  </si>
  <si>
    <t>Absence de balise &lt;main&gt; et &lt;header&gt;</t>
  </si>
  <si>
    <t>Le bouton d'envoie de la Newsletter n'a pas d'intitulé            Solution : Ajouter un des attributs valables (title; aria-label; aria-labelledby)</t>
  </si>
  <si>
    <t>L'image du bouton des cookies n'est pas ignorée par les technologies d'assistance                                                       Solution : Vider son alt ou ajouter aria-hidden="true"</t>
  </si>
  <si>
    <t>Des titres &lt;h1&gt; et &lt;h5&gt; se suivent sans intermédiaire avec un attribut role="heading" et aria-level 2,3 et 4                            Solution : Utiliser une hiérarchie logique sur toute la page d'une seule manière (balises &lt;hx&gt; ou attributs role="heading")</t>
  </si>
  <si>
    <t>Absence de balise &lt;main&gt; sur la page</t>
  </si>
  <si>
    <t>La prise de focus de plusieurs éléments de la page n'est pas visible (liens de partage, éléments du footer, du menu de navigation, liens de l'actualité..)</t>
  </si>
  <si>
    <t>Le titre de la page "Asso Pessac  | Asso Pessac" n'est pas pertinent pour le rôle de la page (page des missions de bénévolat)</t>
  </si>
  <si>
    <t>Des titres &lt;h2&gt; et &lt;h6&gt; se suivent sans intermédiaire avec un attribut role="heading" et aria-level 3,4 et 5. Quand la pop-in des missions s'ouvre, un titre &lt;h4&gt; du nom de l'activité s'ouvre au même niveau que les titres &lt;h1&gt;                                  Solution : Utiliser une hiérarchie logique sur toute la page d'une seule manière (balises &lt;hx&gt; ou attributs role="heading")</t>
  </si>
  <si>
    <t>La prise de focus de plusieurs éléments de la page n'est pas visible (liens de partage, éléments du footer, du menu de navigation, liens dans les pop-in..)</t>
  </si>
  <si>
    <t>Le champ de saisie du mail de la Newsletter n'a pas d'étiquette, le champ de formulaire de l'adresse postale n'a pas d'étiquette                                                                            Solution : Ajouter une balise label lié à l'id déjà présent dans les balises input; ou ajouter des attributs aria-labelledby/title/aria-label</t>
  </si>
  <si>
    <t>Le bouton d'envoie de la Newsletter n'a pas d'intitulé, le bouton de fermeture en bas de la pop-in des missions n'a pas d'intitulé valable pour le RGAA                                                          Solution : Ajouter des attributs valables (title; aria-label; aria-labelledby)</t>
  </si>
  <si>
    <t>Des titres &lt;h1&gt; et &lt;h3&gt; se suivent sans intermédiaire avec un attribut role="heading" et aria-level 2, puis des titres &lt;h3&gt; et &lt;h6&gt; se suivent aussi sans intermédiaire                             Solution : Utiliser une hiérarchie logique sur toute la page d'une seule manière (balises &lt;hx&gt; ou attributs role="heading")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</si>
</sst>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39">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sz val="12"/>
      <color rgb="FF0070C0"/>
      <name val="Liberation Sans1"/>
    </font>
    <font>
      <b/>
      <sz val="8"/>
      <color rgb="FFFFFFFF"/>
      <name val="Arial"/>
      <family val="2"/>
    </font>
    <font>
      <b/>
      <sz val="9"/>
      <color rgb="FFFFFFFF"/>
      <name val="Arial"/>
      <family val="2"/>
    </font>
    <font>
      <b/>
      <sz val="16"/>
      <color rgb="FFFF0000"/>
      <name val="Liberation Sans1"/>
    </font>
    <font>
      <b/>
      <i/>
      <sz val="12"/>
      <color rgb="FF0070C0"/>
      <name val="Liberation Sans1"/>
    </font>
    <font>
      <sz val="8"/>
      <name val="Liberation Sans1"/>
    </font>
    <font>
      <sz val="11"/>
      <color rgb="FF305496"/>
      <name val="Calibri"/>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rgb="FFD9E1F2"/>
        <bgColor rgb="FFD9E1F2"/>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79">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0" fillId="0" borderId="2" xfId="0" applyBorder="1" applyAlignment="1">
      <alignment horizontal="left" vertical="center" wrapText="1"/>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2" fillId="0" borderId="0" xfId="0" applyFont="1" applyAlignment="1">
      <alignment horizontal="left" vertical="center"/>
    </xf>
    <xf numFmtId="165" fontId="32" fillId="0" borderId="0" xfId="52" applyNumberFormat="1" applyFont="1" applyAlignment="1">
      <alignment horizontal="left" vertical="center"/>
    </xf>
    <xf numFmtId="0" fontId="35" fillId="0" borderId="0" xfId="0" applyFont="1"/>
    <xf numFmtId="0" fontId="36" fillId="0" borderId="0" xfId="0" applyFont="1" applyAlignment="1">
      <alignment horizontal="left" vertical="center"/>
    </xf>
    <xf numFmtId="165" fontId="36" fillId="0" borderId="0" xfId="52" applyNumberFormat="1" applyFont="1" applyAlignment="1">
      <alignment horizontal="left" vertical="center"/>
    </xf>
    <xf numFmtId="0" fontId="37" fillId="0" borderId="2" xfId="0" applyFont="1" applyBorder="1" applyAlignment="1">
      <alignment horizontal="left" vertical="center" wrapText="1"/>
    </xf>
    <xf numFmtId="0" fontId="0" fillId="0" borderId="9" xfId="0" applyBorder="1" applyAlignment="1">
      <alignment vertical="center"/>
    </xf>
    <xf numFmtId="0" fontId="9" fillId="10" borderId="10" xfId="0" applyFont="1" applyFill="1" applyBorder="1" applyAlignment="1">
      <alignment horizontal="center"/>
    </xf>
    <xf numFmtId="0" fontId="9" fillId="0" borderId="11" xfId="0" applyFont="1" applyBorder="1" applyAlignment="1">
      <alignment horizontal="center"/>
    </xf>
    <xf numFmtId="9" fontId="9" fillId="10" borderId="5" xfId="52" applyFont="1" applyFill="1" applyBorder="1" applyAlignment="1">
      <alignment horizontal="center"/>
    </xf>
    <xf numFmtId="9" fontId="9" fillId="0" borderId="11" xfId="52" applyFont="1" applyBorder="1" applyAlignment="1">
      <alignment horizontal="center"/>
    </xf>
    <xf numFmtId="9" fontId="9" fillId="10" borderId="10" xfId="52" applyFont="1" applyFill="1" applyBorder="1" applyAlignment="1">
      <alignment horizontal="center"/>
    </xf>
    <xf numFmtId="9" fontId="9" fillId="0" borderId="4" xfId="52" applyFont="1" applyBorder="1" applyAlignment="1">
      <alignment horizontal="center"/>
    </xf>
    <xf numFmtId="0" fontId="38" fillId="16" borderId="0" xfId="0" applyFont="1" applyFill="1"/>
    <xf numFmtId="0" fontId="18" fillId="0" borderId="0" xfId="39" applyBorder="1"/>
    <xf numFmtId="0" fontId="38" fillId="16" borderId="0" xfId="0" applyFont="1" applyFill="1" applyAlignment="1">
      <alignment wrapText="1"/>
    </xf>
    <xf numFmtId="0" fontId="38" fillId="0" borderId="0" xfId="0" applyFont="1"/>
    <xf numFmtId="0" fontId="38" fillId="0" borderId="0" xfId="0" applyFont="1" applyAlignment="1">
      <alignment wrapText="1"/>
    </xf>
    <xf numFmtId="0" fontId="19" fillId="0" borderId="0" xfId="40" applyBorder="1"/>
    <xf numFmtId="0" fontId="5" fillId="14" borderId="0" xfId="49" applyFont="1" applyAlignment="1">
      <alignment horizontal="center" vertical="center" wrapText="1"/>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3"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4" fillId="11" borderId="4" xfId="29" applyFont="1" applyBorder="1" applyAlignment="1">
      <alignment horizontal="center" vertical="center" textRotation="90" wrapText="1"/>
    </xf>
    <xf numFmtId="0" fontId="25" fillId="14" borderId="0" xfId="49" applyFont="1" applyAlignment="1">
      <alignment horizontal="center" vertical="center"/>
    </xf>
    <xf numFmtId="0" fontId="24" fillId="14" borderId="3" xfId="49" applyBorder="1" applyAlignment="1">
      <alignment horizontal="center" vertic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mmentaire" xfId="1" builtinId="10" customBuiltin="1"/>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57">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72</c:v>
                </c:pt>
                <c:pt idx="1">
                  <c:v>16</c:v>
                </c:pt>
                <c:pt idx="2">
                  <c:v>24</c:v>
                </c:pt>
                <c:pt idx="3">
                  <c:v>104</c:v>
                </c:pt>
                <c:pt idx="4">
                  <c:v>64</c:v>
                </c:pt>
                <c:pt idx="5">
                  <c:v>16</c:v>
                </c:pt>
                <c:pt idx="6">
                  <c:v>40</c:v>
                </c:pt>
                <c:pt idx="7">
                  <c:v>80</c:v>
                </c:pt>
                <c:pt idx="8">
                  <c:v>32</c:v>
                </c:pt>
                <c:pt idx="9">
                  <c:v>112</c:v>
                </c:pt>
                <c:pt idx="10">
                  <c:v>104</c:v>
                </c:pt>
                <c:pt idx="11">
                  <c:v>88</c:v>
                </c:pt>
                <c:pt idx="12">
                  <c:v>96</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15</c:v>
                </c:pt>
                <c:pt idx="1">
                  <c:v>0</c:v>
                </c:pt>
                <c:pt idx="2">
                  <c:v>16</c:v>
                </c:pt>
                <c:pt idx="3">
                  <c:v>0</c:v>
                </c:pt>
                <c:pt idx="4">
                  <c:v>0</c:v>
                </c:pt>
                <c:pt idx="5">
                  <c:v>13</c:v>
                </c:pt>
                <c:pt idx="6">
                  <c:v>24</c:v>
                </c:pt>
                <c:pt idx="7">
                  <c:v>55</c:v>
                </c:pt>
                <c:pt idx="8">
                  <c:v>11</c:v>
                </c:pt>
                <c:pt idx="9">
                  <c:v>81</c:v>
                </c:pt>
                <c:pt idx="10">
                  <c:v>34</c:v>
                </c:pt>
                <c:pt idx="11">
                  <c:v>63</c:v>
                </c:pt>
                <c:pt idx="12">
                  <c:v>23</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10</c:v>
                </c:pt>
                <c:pt idx="1">
                  <c:v>0</c:v>
                </c:pt>
                <c:pt idx="2">
                  <c:v>8</c:v>
                </c:pt>
                <c:pt idx="3">
                  <c:v>0</c:v>
                </c:pt>
                <c:pt idx="4">
                  <c:v>0</c:v>
                </c:pt>
                <c:pt idx="5">
                  <c:v>3</c:v>
                </c:pt>
                <c:pt idx="6">
                  <c:v>0</c:v>
                </c:pt>
                <c:pt idx="7">
                  <c:v>1</c:v>
                </c:pt>
                <c:pt idx="8">
                  <c:v>14</c:v>
                </c:pt>
                <c:pt idx="9">
                  <c:v>12</c:v>
                </c:pt>
                <c:pt idx="10">
                  <c:v>16</c:v>
                </c:pt>
                <c:pt idx="11">
                  <c:v>2</c:v>
                </c:pt>
                <c:pt idx="12">
                  <c:v>1</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47</c:v>
                </c:pt>
                <c:pt idx="1">
                  <c:v>16</c:v>
                </c:pt>
                <c:pt idx="2">
                  <c:v>0</c:v>
                </c:pt>
                <c:pt idx="3">
                  <c:v>104</c:v>
                </c:pt>
                <c:pt idx="4">
                  <c:v>64</c:v>
                </c:pt>
                <c:pt idx="5">
                  <c:v>0</c:v>
                </c:pt>
                <c:pt idx="6">
                  <c:v>16</c:v>
                </c:pt>
                <c:pt idx="7">
                  <c:v>24</c:v>
                </c:pt>
                <c:pt idx="8">
                  <c:v>7</c:v>
                </c:pt>
                <c:pt idx="9">
                  <c:v>19</c:v>
                </c:pt>
                <c:pt idx="10">
                  <c:v>54</c:v>
                </c:pt>
                <c:pt idx="11">
                  <c:v>23</c:v>
                </c:pt>
                <c:pt idx="12">
                  <c:v>72</c:v>
                </c:pt>
              </c:numCache>
            </c:numRef>
          </c:val>
          <c:extLst>
            <c:ext xmlns:c16="http://schemas.microsoft.com/office/drawing/2014/chart" uri="{C3380CC4-5D6E-409C-BE32-E72D297353CC}">
              <c16:uniqueId val="{00000002-FFE8-4DAB-9E5B-557A46C91F5C}"/>
            </c:ext>
          </c:extLst>
        </c:ser>
        <c:ser>
          <c:idx val="0"/>
          <c:order val="3"/>
          <c:tx>
            <c:strRef>
              <c:f>Synthèse!$B$9</c:f>
              <c:strCache>
                <c:ptCount val="1"/>
                <c:pt idx="0">
                  <c:v>D</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Synthèse!$C$9:$O$9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BaseDeCalcul!$D$1:$K$1</c:f>
              <c:strCache>
                <c:ptCount val="8"/>
                <c:pt idx="0">
                  <c:v>P01</c:v>
                </c:pt>
                <c:pt idx="1">
                  <c:v>P02</c:v>
                </c:pt>
                <c:pt idx="2">
                  <c:v>P03</c:v>
                </c:pt>
                <c:pt idx="3">
                  <c:v>P04</c:v>
                </c:pt>
                <c:pt idx="4">
                  <c:v>P05</c:v>
                </c:pt>
                <c:pt idx="5">
                  <c:v>P06</c:v>
                </c:pt>
                <c:pt idx="6">
                  <c:v>P07</c:v>
                </c:pt>
                <c:pt idx="7">
                  <c:v>P08</c:v>
                </c:pt>
              </c:strCache>
            </c:strRef>
          </c:cat>
          <c:val>
            <c:numRef>
              <c:f>BaseDeCalcul!$D$122:$K$122</c:f>
              <c:numCache>
                <c:formatCode>General</c:formatCode>
                <c:ptCount val="8"/>
                <c:pt idx="0">
                  <c:v>42</c:v>
                </c:pt>
                <c:pt idx="1">
                  <c:v>44</c:v>
                </c:pt>
                <c:pt idx="2">
                  <c:v>39</c:v>
                </c:pt>
                <c:pt idx="3">
                  <c:v>43</c:v>
                </c:pt>
                <c:pt idx="4">
                  <c:v>41</c:v>
                </c:pt>
                <c:pt idx="5">
                  <c:v>40</c:v>
                </c:pt>
                <c:pt idx="6">
                  <c:v>44</c:v>
                </c:pt>
                <c:pt idx="7">
                  <c:v>42</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BaseDeCalcul!$D$1:$K$1</c:f>
              <c:strCache>
                <c:ptCount val="8"/>
                <c:pt idx="0">
                  <c:v>P01</c:v>
                </c:pt>
                <c:pt idx="1">
                  <c:v>P02</c:v>
                </c:pt>
                <c:pt idx="2">
                  <c:v>P03</c:v>
                </c:pt>
                <c:pt idx="3">
                  <c:v>P04</c:v>
                </c:pt>
                <c:pt idx="4">
                  <c:v>P05</c:v>
                </c:pt>
                <c:pt idx="5">
                  <c:v>P06</c:v>
                </c:pt>
                <c:pt idx="6">
                  <c:v>P07</c:v>
                </c:pt>
                <c:pt idx="7">
                  <c:v>P08</c:v>
                </c:pt>
              </c:strCache>
            </c:strRef>
          </c:cat>
          <c:val>
            <c:numRef>
              <c:f>BaseDeCalcul!$D$123:$K$123</c:f>
              <c:numCache>
                <c:formatCode>General</c:formatCode>
                <c:ptCount val="8"/>
                <c:pt idx="0">
                  <c:v>11</c:v>
                </c:pt>
                <c:pt idx="1">
                  <c:v>7</c:v>
                </c:pt>
                <c:pt idx="2">
                  <c:v>10</c:v>
                </c:pt>
                <c:pt idx="3">
                  <c:v>8</c:v>
                </c:pt>
                <c:pt idx="4">
                  <c:v>9</c:v>
                </c:pt>
                <c:pt idx="5">
                  <c:v>7</c:v>
                </c:pt>
                <c:pt idx="6">
                  <c:v>8</c:v>
                </c:pt>
                <c:pt idx="7">
                  <c:v>7</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BaseDeCalcul!$D$1:$K$1</c:f>
              <c:strCache>
                <c:ptCount val="8"/>
                <c:pt idx="0">
                  <c:v>P01</c:v>
                </c:pt>
                <c:pt idx="1">
                  <c:v>P02</c:v>
                </c:pt>
                <c:pt idx="2">
                  <c:v>P03</c:v>
                </c:pt>
                <c:pt idx="3">
                  <c:v>P04</c:v>
                </c:pt>
                <c:pt idx="4">
                  <c:v>P05</c:v>
                </c:pt>
                <c:pt idx="5">
                  <c:v>P06</c:v>
                </c:pt>
                <c:pt idx="6">
                  <c:v>P07</c:v>
                </c:pt>
                <c:pt idx="7">
                  <c:v>P08</c:v>
                </c:pt>
              </c:strCache>
            </c:strRef>
          </c:cat>
          <c:val>
            <c:numRef>
              <c:f>BaseDeCalcul!$D$124:$K$124</c:f>
              <c:numCache>
                <c:formatCode>General</c:formatCode>
                <c:ptCount val="8"/>
                <c:pt idx="0">
                  <c:v>53</c:v>
                </c:pt>
                <c:pt idx="1">
                  <c:v>55</c:v>
                </c:pt>
                <c:pt idx="2">
                  <c:v>57</c:v>
                </c:pt>
                <c:pt idx="3">
                  <c:v>55</c:v>
                </c:pt>
                <c:pt idx="4">
                  <c:v>56</c:v>
                </c:pt>
                <c:pt idx="5">
                  <c:v>59</c:v>
                </c:pt>
                <c:pt idx="6">
                  <c:v>54</c:v>
                </c:pt>
                <c:pt idx="7">
                  <c:v>57</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a:t>
                    </a:fld>
                    <a:r>
                      <a:rPr lang="en-US" baseline="0">
                        <a:solidFill>
                          <a:sysClr val="windowText" lastClr="000000"/>
                        </a:solidFill>
                      </a:rPr>
                      <a:t>; </a:t>
                    </a:r>
                    <a:fld id="{8AB0A9F5-D2A0-46C3-914B-707199C97FC9}" type="PERCENTAGE">
                      <a:rPr lang="en-US" b="1" baseline="0">
                        <a:solidFill>
                          <a:sysClr val="windowText" lastClr="000000"/>
                        </a:solidFill>
                      </a:rPr>
                      <a:pPr/>
                      <a:t>[]</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a:t>
                    </a:fld>
                    <a:r>
                      <a:rPr lang="en-US" b="0" baseline="0">
                        <a:solidFill>
                          <a:sysClr val="windowText" lastClr="000000"/>
                        </a:solidFill>
                      </a:rPr>
                      <a:t>; </a:t>
                    </a:r>
                    <a:fld id="{8F73F0CD-33A9-4829-9B68-C3172CDA132D}" type="PERCENTAGE">
                      <a:rPr lang="en-US" b="1" baseline="0">
                        <a:solidFill>
                          <a:sysClr val="windowText" lastClr="000000"/>
                        </a:solidFill>
                      </a:rPr>
                      <a:pPr/>
                      <a:t>[]</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a:t>
                    </a:fld>
                    <a:r>
                      <a:rPr lang="en-US" baseline="0">
                        <a:solidFill>
                          <a:schemeClr val="bg1"/>
                        </a:solidFill>
                      </a:rPr>
                      <a:t>; </a:t>
                    </a:r>
                    <a:fld id="{731AC1F8-00EA-44CD-B9C4-8C97ED1FAC87}" type="PERCENTAGE">
                      <a:rPr lang="en-US" b="1" baseline="0">
                        <a:solidFill>
                          <a:schemeClr val="bg1"/>
                        </a:solidFill>
                      </a:rPr>
                      <a:pPr/>
                      <a:t>[]</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335</c:v>
                </c:pt>
                <c:pt idx="1">
                  <c:v>67</c:v>
                </c:pt>
                <c:pt idx="2">
                  <c:v>446</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a:t>
                    </a:fld>
                    <a:r>
                      <a:rPr lang="en-US" baseline="0"/>
                      <a:t>; </a:t>
                    </a:r>
                    <a:fld id="{4044B31A-780A-4C17-AC0D-E208BFE57452}" type="PERCENTAGE">
                      <a:rPr lang="en-US" b="1" baseline="0"/>
                      <a:pPr/>
                      <a:t>[]</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a:t>
                    </a:fld>
                    <a:r>
                      <a:rPr lang="en-US" b="1" baseline="0"/>
                      <a:t>; </a:t>
                    </a:r>
                    <a:fld id="{CA37D2A9-730A-447E-804C-DA8F974EFE56}" type="PERCENTAGE">
                      <a:rPr lang="en-US" b="1" baseline="0"/>
                      <a:pPr/>
                      <a:t>[]</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335</c:v>
                </c:pt>
                <c:pt idx="1">
                  <c:v>67</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15</c:v>
                </c:pt>
                <c:pt idx="1">
                  <c:v>0</c:v>
                </c:pt>
                <c:pt idx="2">
                  <c:v>16</c:v>
                </c:pt>
                <c:pt idx="3">
                  <c:v>0</c:v>
                </c:pt>
                <c:pt idx="4">
                  <c:v>0</c:v>
                </c:pt>
                <c:pt idx="5">
                  <c:v>13</c:v>
                </c:pt>
                <c:pt idx="6">
                  <c:v>24</c:v>
                </c:pt>
                <c:pt idx="7">
                  <c:v>55</c:v>
                </c:pt>
                <c:pt idx="8">
                  <c:v>11</c:v>
                </c:pt>
                <c:pt idx="9">
                  <c:v>81</c:v>
                </c:pt>
                <c:pt idx="10">
                  <c:v>34</c:v>
                </c:pt>
                <c:pt idx="11">
                  <c:v>63</c:v>
                </c:pt>
                <c:pt idx="12">
                  <c:v>23</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10</c:v>
                </c:pt>
                <c:pt idx="1">
                  <c:v>0</c:v>
                </c:pt>
                <c:pt idx="2">
                  <c:v>8</c:v>
                </c:pt>
                <c:pt idx="3">
                  <c:v>0</c:v>
                </c:pt>
                <c:pt idx="4">
                  <c:v>0</c:v>
                </c:pt>
                <c:pt idx="5">
                  <c:v>3</c:v>
                </c:pt>
                <c:pt idx="6">
                  <c:v>0</c:v>
                </c:pt>
                <c:pt idx="7">
                  <c:v>1</c:v>
                </c:pt>
                <c:pt idx="8">
                  <c:v>14</c:v>
                </c:pt>
                <c:pt idx="9">
                  <c:v>12</c:v>
                </c:pt>
                <c:pt idx="10">
                  <c:v>16</c:v>
                </c:pt>
                <c:pt idx="11">
                  <c:v>2</c:v>
                </c:pt>
                <c:pt idx="12">
                  <c:v>1</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47</c:v>
                      </c:pt>
                      <c:pt idx="1">
                        <c:v>16</c:v>
                      </c:pt>
                      <c:pt idx="2">
                        <c:v>0</c:v>
                      </c:pt>
                      <c:pt idx="3">
                        <c:v>104</c:v>
                      </c:pt>
                      <c:pt idx="4">
                        <c:v>64</c:v>
                      </c:pt>
                      <c:pt idx="5">
                        <c:v>0</c:v>
                      </c:pt>
                      <c:pt idx="6">
                        <c:v>16</c:v>
                      </c:pt>
                      <c:pt idx="7">
                        <c:v>24</c:v>
                      </c:pt>
                      <c:pt idx="8">
                        <c:v>7</c:v>
                      </c:pt>
                      <c:pt idx="9">
                        <c:v>19</c:v>
                      </c:pt>
                      <c:pt idx="10">
                        <c:v>54</c:v>
                      </c:pt>
                      <c:pt idx="11">
                        <c:v>23</c:v>
                      </c:pt>
                      <c:pt idx="12">
                        <c:v>72</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BaseDeCalcul!$D$1:$K$1</c:f>
              <c:strCache>
                <c:ptCount val="8"/>
                <c:pt idx="0">
                  <c:v>P01</c:v>
                </c:pt>
                <c:pt idx="1">
                  <c:v>P02</c:v>
                </c:pt>
                <c:pt idx="2">
                  <c:v>P03</c:v>
                </c:pt>
                <c:pt idx="3">
                  <c:v>P04</c:v>
                </c:pt>
                <c:pt idx="4">
                  <c:v>P05</c:v>
                </c:pt>
                <c:pt idx="5">
                  <c:v>P06</c:v>
                </c:pt>
                <c:pt idx="6">
                  <c:v>P07</c:v>
                </c:pt>
                <c:pt idx="7">
                  <c:v>P08</c:v>
                </c:pt>
              </c:strCache>
            </c:strRef>
          </c:cat>
          <c:val>
            <c:numRef>
              <c:f>BaseDeCalcul!$D$122:$K$122</c:f>
              <c:numCache>
                <c:formatCode>General</c:formatCode>
                <c:ptCount val="8"/>
                <c:pt idx="0">
                  <c:v>42</c:v>
                </c:pt>
                <c:pt idx="1">
                  <c:v>44</c:v>
                </c:pt>
                <c:pt idx="2">
                  <c:v>39</c:v>
                </c:pt>
                <c:pt idx="3">
                  <c:v>43</c:v>
                </c:pt>
                <c:pt idx="4">
                  <c:v>41</c:v>
                </c:pt>
                <c:pt idx="5">
                  <c:v>40</c:v>
                </c:pt>
                <c:pt idx="6">
                  <c:v>44</c:v>
                </c:pt>
                <c:pt idx="7">
                  <c:v>42</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BaseDeCalcul!$D$1:$K$1</c:f>
              <c:strCache>
                <c:ptCount val="8"/>
                <c:pt idx="0">
                  <c:v>P01</c:v>
                </c:pt>
                <c:pt idx="1">
                  <c:v>P02</c:v>
                </c:pt>
                <c:pt idx="2">
                  <c:v>P03</c:v>
                </c:pt>
                <c:pt idx="3">
                  <c:v>P04</c:v>
                </c:pt>
                <c:pt idx="4">
                  <c:v>P05</c:v>
                </c:pt>
                <c:pt idx="5">
                  <c:v>P06</c:v>
                </c:pt>
                <c:pt idx="6">
                  <c:v>P07</c:v>
                </c:pt>
                <c:pt idx="7">
                  <c:v>P08</c:v>
                </c:pt>
              </c:strCache>
            </c:strRef>
          </c:cat>
          <c:val>
            <c:numRef>
              <c:f>BaseDeCalcul!$D$123:$K$123</c:f>
              <c:numCache>
                <c:formatCode>General</c:formatCode>
                <c:ptCount val="8"/>
                <c:pt idx="0">
                  <c:v>11</c:v>
                </c:pt>
                <c:pt idx="1">
                  <c:v>7</c:v>
                </c:pt>
                <c:pt idx="2">
                  <c:v>10</c:v>
                </c:pt>
                <c:pt idx="3">
                  <c:v>8</c:v>
                </c:pt>
                <c:pt idx="4">
                  <c:v>9</c:v>
                </c:pt>
                <c:pt idx="5">
                  <c:v>7</c:v>
                </c:pt>
                <c:pt idx="6">
                  <c:v>8</c:v>
                </c:pt>
                <c:pt idx="7">
                  <c:v>7</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ormulaRef>
                          <c15:sqref>BaseDeCalcul!$D$1:$K$1</c15:sqref>
                        </c15:formulaRef>
                      </c:ext>
                    </c:extLst>
                    <c:strCache>
                      <c:ptCount val="8"/>
                      <c:pt idx="0">
                        <c:v>P01</c:v>
                      </c:pt>
                      <c:pt idx="1">
                        <c:v>P02</c:v>
                      </c:pt>
                      <c:pt idx="2">
                        <c:v>P03</c:v>
                      </c:pt>
                      <c:pt idx="3">
                        <c:v>P04</c:v>
                      </c:pt>
                      <c:pt idx="4">
                        <c:v>P05</c:v>
                      </c:pt>
                      <c:pt idx="5">
                        <c:v>P06</c:v>
                      </c:pt>
                      <c:pt idx="6">
                        <c:v>P07</c:v>
                      </c:pt>
                      <c:pt idx="7">
                        <c:v>P08</c:v>
                      </c:pt>
                    </c:strCache>
                  </c:strRef>
                </c:cat>
                <c:val>
                  <c:numRef>
                    <c:extLst>
                      <c:ext uri="{02D57815-91ED-43cb-92C2-25804820EDAC}">
                        <c15:formulaRef>
                          <c15:sqref>BaseDeCalcul!$D$124:$K$124</c15:sqref>
                        </c15:formulaRef>
                      </c:ext>
                    </c:extLst>
                    <c:numCache>
                      <c:formatCode>General</c:formatCode>
                      <c:ptCount val="8"/>
                      <c:pt idx="0">
                        <c:v>53</c:v>
                      </c:pt>
                      <c:pt idx="1">
                        <c:v>55</c:v>
                      </c:pt>
                      <c:pt idx="2">
                        <c:v>57</c:v>
                      </c:pt>
                      <c:pt idx="3">
                        <c:v>55</c:v>
                      </c:pt>
                      <c:pt idx="4">
                        <c:v>56</c:v>
                      </c:pt>
                      <c:pt idx="5">
                        <c:v>59</c:v>
                      </c:pt>
                      <c:pt idx="6">
                        <c:v>54</c:v>
                      </c:pt>
                      <c:pt idx="7">
                        <c:v>57</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18</xdr:col>
      <xdr:colOff>497756</xdr:colOff>
      <xdr:row>1</xdr:row>
      <xdr:rowOff>4803</xdr:rowOff>
    </xdr:from>
    <xdr:to>
      <xdr:col>25</xdr:col>
      <xdr:colOff>634332</xdr:colOff>
      <xdr:row>14</xdr:row>
      <xdr:rowOff>81643</xdr:rowOff>
    </xdr:to>
    <xdr:graphicFrame macro="">
      <xdr:nvGraphicFramePr>
        <xdr:cNvPr id="41"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106136</xdr:colOff>
      <xdr:row>1</xdr:row>
      <xdr:rowOff>0</xdr:rowOff>
    </xdr:from>
    <xdr:to>
      <xdr:col>40</xdr:col>
      <xdr:colOff>210911</xdr:colOff>
      <xdr:row>14</xdr:row>
      <xdr:rowOff>99332</xdr:rowOff>
    </xdr:to>
    <xdr:graphicFrame macro="">
      <xdr:nvGraphicFramePr>
        <xdr:cNvPr id="5"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206989</xdr:colOff>
      <xdr:row>0</xdr:row>
      <xdr:rowOff>200186</xdr:rowOff>
    </xdr:from>
    <xdr:to>
      <xdr:col>47</xdr:col>
      <xdr:colOff>311764</xdr:colOff>
      <xdr:row>14</xdr:row>
      <xdr:rowOff>92050</xdr:rowOff>
    </xdr:to>
    <xdr:graphicFrame macro="">
      <xdr:nvGraphicFramePr>
        <xdr:cNvPr id="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1361</xdr:colOff>
      <xdr:row>0</xdr:row>
      <xdr:rowOff>200186</xdr:rowOff>
    </xdr:from>
    <xdr:to>
      <xdr:col>33</xdr:col>
      <xdr:colOff>106136</xdr:colOff>
      <xdr:row>14</xdr:row>
      <xdr:rowOff>92049</xdr:rowOff>
    </xdr:to>
    <xdr:graphicFrame macro="">
      <xdr:nvGraphicFramePr>
        <xdr:cNvPr id="22"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636040</xdr:colOff>
      <xdr:row>14</xdr:row>
      <xdr:rowOff>96345</xdr:rowOff>
    </xdr:from>
    <xdr:to>
      <xdr:col>33</xdr:col>
      <xdr:colOff>101279</xdr:colOff>
      <xdr:row>31</xdr:row>
      <xdr:rowOff>58432</xdr:rowOff>
    </xdr:to>
    <xdr:graphicFrame macro="">
      <xdr:nvGraphicFramePr>
        <xdr:cNvPr id="15"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90447</xdr:colOff>
      <xdr:row>14</xdr:row>
      <xdr:rowOff>92050</xdr:rowOff>
    </xdr:from>
    <xdr:to>
      <xdr:col>40</xdr:col>
      <xdr:colOff>240046</xdr:colOff>
      <xdr:row>31</xdr:row>
      <xdr:rowOff>69638</xdr:rowOff>
    </xdr:to>
    <xdr:graphicFrame macro="">
      <xdr:nvGraphicFramePr>
        <xdr:cNvPr id="1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202506</xdr:colOff>
      <xdr:row>14</xdr:row>
      <xdr:rowOff>92048</xdr:rowOff>
    </xdr:from>
    <xdr:to>
      <xdr:col>47</xdr:col>
      <xdr:colOff>307281</xdr:colOff>
      <xdr:row>31</xdr:row>
      <xdr:rowOff>69637</xdr:rowOff>
    </xdr:to>
    <xdr:graphicFrame macro="">
      <xdr:nvGraphicFramePr>
        <xdr:cNvPr id="14"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Q3:AB120" headerRowCount="0" totalsRowShown="0">
  <sortState xmlns:xlrd2="http://schemas.microsoft.com/office/spreadsheetml/2017/richdata2" ref="Q3:AB120">
    <sortCondition ref="Q3:Q120"/>
    <sortCondition ref="T3:T120"/>
    <sortCondition ref="R3:R120"/>
  </sortState>
  <tableColumns count="12">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benevoles.asso.pessac.fr/mentions-legales" TargetMode="External"/><Relationship Id="rId3" Type="http://schemas.openxmlformats.org/officeDocument/2006/relationships/hyperlink" Target="https://benevoles.asso.pessac.fr/organizations/ecosite-du-bourgailh" TargetMode="External"/><Relationship Id="rId7" Type="http://schemas.openxmlformats.org/officeDocument/2006/relationships/hyperlink" Target="https://benevoles.asso.pessac.fr/benevolat" TargetMode="External"/><Relationship Id="rId2" Type="http://schemas.openxmlformats.org/officeDocument/2006/relationships/hyperlink" Target="https://benevoles.asso.pessac.fr/annuaire" TargetMode="External"/><Relationship Id="rId1" Type="http://schemas.openxmlformats.org/officeDocument/2006/relationships/hyperlink" Target="https://benevoles.asso.pessac.fr/" TargetMode="External"/><Relationship Id="rId6" Type="http://schemas.openxmlformats.org/officeDocument/2006/relationships/hyperlink" Target="https://benevoles.asso.pessac.fr/actualites/appel-a-candidature-la-piste-aux-nuages" TargetMode="External"/><Relationship Id="rId5" Type="http://schemas.openxmlformats.org/officeDocument/2006/relationships/hyperlink" Target="https://benevoles.asso.pessac.fr/events/magonty-en-musique" TargetMode="External"/><Relationship Id="rId4" Type="http://schemas.openxmlformats.org/officeDocument/2006/relationships/hyperlink" Target="https://benevoles.asso.pessac.fr/activites"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defaultColWidth="12" defaultRowHeight="15"/>
  <cols>
    <col min="1" max="1" width="19.21875" customWidth="1"/>
    <col min="2" max="3" width="23.33203125" customWidth="1"/>
    <col min="4" max="4" width="28.21875" customWidth="1"/>
    <col min="5" max="1023" width="9.77734375" customWidth="1"/>
    <col min="1024" max="1024" width="7.44140625" customWidth="1"/>
    <col min="1025" max="1025" width="12" customWidth="1"/>
  </cols>
  <sheetData>
    <row r="1" spans="1:4" ht="37.700000000000003" customHeight="1">
      <c r="A1" s="67" t="s">
        <v>0</v>
      </c>
      <c r="B1" s="67"/>
      <c r="C1" s="67"/>
      <c r="D1" s="67"/>
    </row>
    <row r="2" spans="1:4" ht="37.700000000000003" customHeight="1">
      <c r="A2" s="77" t="s">
        <v>1</v>
      </c>
      <c r="B2" s="77"/>
      <c r="C2" s="77"/>
      <c r="D2" s="77"/>
    </row>
    <row r="3" spans="1:4" ht="254.45" customHeight="1">
      <c r="A3" s="68" t="s">
        <v>2</v>
      </c>
      <c r="B3" s="68"/>
      <c r="C3" s="68"/>
      <c r="D3" s="68"/>
    </row>
    <row r="4" spans="1:4" ht="9.9499999999999993" customHeight="1">
      <c r="A4" s="1"/>
    </row>
    <row r="5" spans="1:4" ht="409.6" customHeight="1">
      <c r="A5" s="69" t="s">
        <v>3</v>
      </c>
      <c r="B5" s="69"/>
      <c r="C5" s="69"/>
      <c r="D5" s="69"/>
    </row>
    <row r="6" spans="1:4" ht="23.85" customHeight="1">
      <c r="B6" s="2" t="s">
        <v>4</v>
      </c>
      <c r="C6" s="3">
        <f>COUNTA(Échantillon!A9:A16)</f>
        <v>8</v>
      </c>
    </row>
    <row r="7" spans="1:4" ht="218.1" customHeight="1">
      <c r="A7" s="69" t="s">
        <v>5</v>
      </c>
      <c r="B7" s="69"/>
      <c r="C7" s="69"/>
      <c r="D7" s="69"/>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C24" sqref="C24"/>
    </sheetView>
  </sheetViews>
  <sheetFormatPr defaultColWidth="12" defaultRowHeight="15"/>
  <cols>
    <col min="1" max="1" width="5.6640625" customWidth="1"/>
    <col min="2" max="2" width="40.21875" customWidth="1"/>
    <col min="3" max="3" width="57.88671875" customWidth="1"/>
    <col min="4" max="4" width="14.88671875" style="6" customWidth="1"/>
    <col min="5" max="5" width="55.21875" style="7" customWidth="1"/>
    <col min="6" max="59" width="7.44140625" customWidth="1"/>
    <col min="60" max="60" width="12" customWidth="1"/>
  </cols>
  <sheetData>
    <row r="1" spans="1:5" ht="15.75">
      <c r="A1" s="67" t="s">
        <v>0</v>
      </c>
      <c r="B1" s="67"/>
      <c r="C1" s="67"/>
    </row>
    <row r="2" spans="1:5" ht="15.75">
      <c r="A2" s="67" t="s">
        <v>6</v>
      </c>
      <c r="B2" s="67"/>
      <c r="C2" s="67"/>
    </row>
    <row r="3" spans="1:5">
      <c r="A3" s="71" t="s">
        <v>7</v>
      </c>
      <c r="B3" s="71"/>
      <c r="C3" s="71"/>
    </row>
    <row r="4" spans="1:5">
      <c r="A4" s="71" t="s">
        <v>8</v>
      </c>
      <c r="B4" s="71"/>
      <c r="C4" s="71"/>
    </row>
    <row r="5" spans="1:5">
      <c r="A5" s="71" t="s">
        <v>9</v>
      </c>
      <c r="B5" s="71"/>
      <c r="C5" s="71"/>
    </row>
    <row r="6" spans="1:5">
      <c r="A6" s="8" t="s">
        <v>10</v>
      </c>
      <c r="B6" s="70" t="s">
        <v>11</v>
      </c>
      <c r="C6" s="70"/>
    </row>
    <row r="8" spans="1:5">
      <c r="A8" s="9" t="s">
        <v>12</v>
      </c>
      <c r="B8" s="9" t="s">
        <v>13</v>
      </c>
      <c r="C8" s="9" t="s">
        <v>14</v>
      </c>
      <c r="D8" s="9" t="s">
        <v>15</v>
      </c>
      <c r="E8" s="10">
        <f>SUM(E9:E16)</f>
        <v>0</v>
      </c>
    </row>
    <row r="9" spans="1:5" ht="27.75" customHeight="1">
      <c r="A9" s="61" t="s">
        <v>16</v>
      </c>
      <c r="B9" s="61" t="s">
        <v>17</v>
      </c>
      <c r="C9" s="66" t="s">
        <v>18</v>
      </c>
      <c r="D9" s="61" t="s">
        <v>19</v>
      </c>
      <c r="E9" s="63"/>
    </row>
    <row r="10" spans="1:5" ht="27.75" customHeight="1">
      <c r="A10" s="64" t="s">
        <v>20</v>
      </c>
      <c r="B10" s="64" t="s">
        <v>21</v>
      </c>
      <c r="C10" s="66" t="s">
        <v>22</v>
      </c>
      <c r="D10" s="64" t="s">
        <v>19</v>
      </c>
      <c r="E10" s="65"/>
    </row>
    <row r="11" spans="1:5" ht="27.75" customHeight="1">
      <c r="A11" s="61" t="s">
        <v>23</v>
      </c>
      <c r="B11" s="61" t="s">
        <v>24</v>
      </c>
      <c r="C11" s="66" t="s">
        <v>25</v>
      </c>
      <c r="D11" s="61" t="s">
        <v>19</v>
      </c>
      <c r="E11" s="63"/>
    </row>
    <row r="12" spans="1:5" ht="27.75" customHeight="1">
      <c r="A12" s="64" t="s">
        <v>26</v>
      </c>
      <c r="B12" s="64" t="s">
        <v>27</v>
      </c>
      <c r="C12" s="66" t="s">
        <v>28</v>
      </c>
      <c r="D12" s="64" t="s">
        <v>19</v>
      </c>
      <c r="E12" s="65" t="s">
        <v>29</v>
      </c>
    </row>
    <row r="13" spans="1:5" ht="27.75" customHeight="1">
      <c r="A13" s="61" t="s">
        <v>30</v>
      </c>
      <c r="B13" s="61" t="s">
        <v>31</v>
      </c>
      <c r="C13" s="66" t="s">
        <v>32</v>
      </c>
      <c r="D13" s="61" t="s">
        <v>19</v>
      </c>
      <c r="E13" s="63"/>
    </row>
    <row r="14" spans="1:5" ht="27.75" customHeight="1">
      <c r="A14" s="64" t="s">
        <v>33</v>
      </c>
      <c r="B14" s="64" t="s">
        <v>34</v>
      </c>
      <c r="C14" s="66" t="s">
        <v>35</v>
      </c>
      <c r="D14" s="64" t="s">
        <v>19</v>
      </c>
      <c r="E14" s="65"/>
    </row>
    <row r="15" spans="1:5" ht="27.75" customHeight="1">
      <c r="A15" s="61" t="s">
        <v>36</v>
      </c>
      <c r="B15" s="61" t="s">
        <v>37</v>
      </c>
      <c r="C15" s="66" t="s">
        <v>38</v>
      </c>
      <c r="D15" s="61" t="s">
        <v>19</v>
      </c>
      <c r="E15" s="65" t="s">
        <v>39</v>
      </c>
    </row>
    <row r="16" spans="1:5" ht="27.75" customHeight="1">
      <c r="A16" s="61" t="s">
        <v>40</v>
      </c>
      <c r="B16" s="61" t="s">
        <v>41</v>
      </c>
      <c r="C16" s="62" t="s">
        <v>42</v>
      </c>
      <c r="D16" s="61" t="s">
        <v>19</v>
      </c>
      <c r="E16" s="63"/>
    </row>
  </sheetData>
  <mergeCells count="6">
    <mergeCell ref="B6:C6"/>
    <mergeCell ref="A1:C1"/>
    <mergeCell ref="A2:C2"/>
    <mergeCell ref="A3:C3"/>
    <mergeCell ref="A4:C4"/>
    <mergeCell ref="A5:C5"/>
  </mergeCells>
  <phoneticPr fontId="37" type="noConversion"/>
  <hyperlinks>
    <hyperlink ref="C9" r:id="rId1" xr:uid="{B3993F3D-17AC-464D-B864-29637D8F9165}"/>
    <hyperlink ref="C10" r:id="rId2" xr:uid="{DA6AB6F1-F1AB-4FD1-88FA-038469E7BCC1}"/>
    <hyperlink ref="C11" r:id="rId3" xr:uid="{A8F3A6AD-2D0F-4490-ADD2-136759B93288}"/>
    <hyperlink ref="C12" r:id="rId4" xr:uid="{309EC450-6EA3-4754-95ED-1AF608F64053}"/>
    <hyperlink ref="C13" r:id="rId5" xr:uid="{B1E6EFD5-550A-4550-9E34-4024EE688D76}"/>
    <hyperlink ref="C14" r:id="rId6" xr:uid="{8C2B844C-BFE5-457D-B0CB-8BC9B3B422EA}"/>
    <hyperlink ref="C15" r:id="rId7" xr:uid="{175DC2DB-614E-4491-8D79-4300FAF12883}"/>
    <hyperlink ref="C16" r:id="rId8" xr:uid="{4197E6A2-92F4-4807-B597-BFED4FEE1266}"/>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9"/>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workbookViewId="0">
      <selection activeCell="C33" sqref="C33"/>
    </sheetView>
  </sheetViews>
  <sheetFormatPr defaultColWidth="12" defaultRowHeight="15.75"/>
  <cols>
    <col min="1" max="1" width="4.44140625" customWidth="1"/>
    <col min="2" max="2" width="4.44140625" style="17" customWidth="1"/>
    <col min="3" max="3" width="78.6640625" style="1" customWidth="1"/>
    <col min="4" max="5" width="9.77734375" style="1" customWidth="1"/>
    <col min="6" max="6" width="9.77734375" customWidth="1"/>
    <col min="7" max="64" width="9.77734375" style="1" customWidth="1"/>
    <col min="65" max="65" width="12" customWidth="1"/>
  </cols>
  <sheetData>
    <row r="1" spans="1:6">
      <c r="A1" s="73" t="str">
        <f>Échantillon!A1</f>
        <v>RGAA 4.1 – GRILLE D'ÉVALUATION</v>
      </c>
      <c r="B1" s="73"/>
      <c r="C1" s="73"/>
    </row>
    <row r="2" spans="1:6" ht="55.7" customHeight="1">
      <c r="A2" s="12" t="s">
        <v>43</v>
      </c>
      <c r="B2" s="12" t="s">
        <v>44</v>
      </c>
      <c r="C2" s="13" t="s">
        <v>45</v>
      </c>
    </row>
    <row r="3" spans="1:6" ht="15">
      <c r="A3" s="72" t="s">
        <v>46</v>
      </c>
      <c r="B3" s="14" t="s">
        <v>47</v>
      </c>
      <c r="C3" s="15" t="s">
        <v>48</v>
      </c>
      <c r="D3" s="4"/>
    </row>
    <row r="4" spans="1:6" ht="15">
      <c r="A4" s="72"/>
      <c r="B4" s="14" t="s">
        <v>49</v>
      </c>
      <c r="C4" s="15" t="s">
        <v>50</v>
      </c>
      <c r="D4" s="4"/>
    </row>
    <row r="5" spans="1:6" ht="15">
      <c r="A5" s="72"/>
      <c r="B5" s="14" t="s">
        <v>51</v>
      </c>
      <c r="C5" s="15" t="s">
        <v>52</v>
      </c>
      <c r="D5" s="4"/>
    </row>
    <row r="6" spans="1:6" ht="22.5">
      <c r="A6" s="72"/>
      <c r="B6" s="14" t="s">
        <v>53</v>
      </c>
      <c r="C6" s="15" t="s">
        <v>54</v>
      </c>
      <c r="D6" s="4"/>
    </row>
    <row r="7" spans="1:6" ht="15">
      <c r="A7" s="72"/>
      <c r="B7" s="14" t="s">
        <v>55</v>
      </c>
      <c r="C7" s="15" t="s">
        <v>56</v>
      </c>
      <c r="D7" s="4"/>
    </row>
    <row r="8" spans="1:6" ht="15">
      <c r="A8" s="72"/>
      <c r="B8" s="14" t="s">
        <v>57</v>
      </c>
      <c r="C8" s="15" t="s">
        <v>58</v>
      </c>
      <c r="D8" s="4"/>
    </row>
    <row r="9" spans="1:6" ht="15">
      <c r="A9" s="72"/>
      <c r="B9" s="14" t="s">
        <v>59</v>
      </c>
      <c r="C9" s="15" t="s">
        <v>60</v>
      </c>
      <c r="D9" s="4"/>
    </row>
    <row r="10" spans="1:6" ht="22.5">
      <c r="A10" s="72"/>
      <c r="B10" s="14" t="s">
        <v>61</v>
      </c>
      <c r="C10" s="15" t="s">
        <v>62</v>
      </c>
      <c r="D10" s="4"/>
      <c r="F10" s="16"/>
    </row>
    <row r="11" spans="1:6" ht="15">
      <c r="A11" s="72"/>
      <c r="B11" s="14" t="s">
        <v>63</v>
      </c>
      <c r="C11" s="15" t="s">
        <v>64</v>
      </c>
      <c r="D11" s="4"/>
    </row>
    <row r="12" spans="1:6" ht="24.75" customHeight="1">
      <c r="A12" s="72" t="s">
        <v>65</v>
      </c>
      <c r="B12" s="14" t="s">
        <v>66</v>
      </c>
      <c r="C12" s="15" t="s">
        <v>67</v>
      </c>
      <c r="D12" s="4"/>
    </row>
    <row r="13" spans="1:6" ht="24.75" customHeight="1">
      <c r="A13" s="72"/>
      <c r="B13" s="14" t="s">
        <v>68</v>
      </c>
      <c r="C13" s="15" t="s">
        <v>69</v>
      </c>
      <c r="D13" s="4"/>
    </row>
    <row r="14" spans="1:6" ht="15">
      <c r="A14" s="72" t="s">
        <v>70</v>
      </c>
      <c r="B14" s="14" t="s">
        <v>71</v>
      </c>
      <c r="C14" s="15" t="s">
        <v>72</v>
      </c>
      <c r="D14" s="4"/>
    </row>
    <row r="15" spans="1:6" ht="22.5">
      <c r="A15" s="72"/>
      <c r="B15" s="14" t="s">
        <v>73</v>
      </c>
      <c r="C15" s="15" t="s">
        <v>74</v>
      </c>
      <c r="D15" s="4"/>
    </row>
    <row r="16" spans="1:6" ht="22.5">
      <c r="A16" s="72"/>
      <c r="B16" s="14" t="s">
        <v>75</v>
      </c>
      <c r="C16" s="15" t="s">
        <v>76</v>
      </c>
      <c r="D16" s="4"/>
    </row>
    <row r="17" spans="1:4" ht="15">
      <c r="A17" s="72" t="s">
        <v>77</v>
      </c>
      <c r="B17" s="14" t="s">
        <v>78</v>
      </c>
      <c r="C17" s="15" t="s">
        <v>79</v>
      </c>
      <c r="D17" s="4"/>
    </row>
    <row r="18" spans="1:4" ht="22.5">
      <c r="A18" s="72"/>
      <c r="B18" s="14" t="s">
        <v>80</v>
      </c>
      <c r="C18" s="15" t="s">
        <v>81</v>
      </c>
      <c r="D18" s="4"/>
    </row>
    <row r="19" spans="1:4" ht="15">
      <c r="A19" s="72"/>
      <c r="B19" s="14" t="s">
        <v>82</v>
      </c>
      <c r="C19" s="15" t="s">
        <v>83</v>
      </c>
      <c r="D19" s="4"/>
    </row>
    <row r="20" spans="1:4" ht="15">
      <c r="A20" s="72"/>
      <c r="B20" s="14" t="s">
        <v>84</v>
      </c>
      <c r="C20" s="15" t="s">
        <v>85</v>
      </c>
      <c r="D20" s="4"/>
    </row>
    <row r="21" spans="1:4" ht="15">
      <c r="A21" s="72"/>
      <c r="B21" s="14" t="s">
        <v>86</v>
      </c>
      <c r="C21" s="15" t="s">
        <v>87</v>
      </c>
      <c r="D21" s="4"/>
    </row>
    <row r="22" spans="1:4" ht="15">
      <c r="A22" s="72"/>
      <c r="B22" s="14" t="s">
        <v>88</v>
      </c>
      <c r="C22" s="15" t="s">
        <v>89</v>
      </c>
      <c r="D22" s="4"/>
    </row>
    <row r="23" spans="1:4" ht="15">
      <c r="A23" s="72"/>
      <c r="B23" s="14" t="s">
        <v>90</v>
      </c>
      <c r="C23" s="15" t="s">
        <v>91</v>
      </c>
      <c r="D23" s="4"/>
    </row>
    <row r="24" spans="1:4" ht="15">
      <c r="A24" s="72"/>
      <c r="B24" s="14" t="s">
        <v>92</v>
      </c>
      <c r="C24" s="15" t="s">
        <v>93</v>
      </c>
      <c r="D24" s="4"/>
    </row>
    <row r="25" spans="1:4" ht="15">
      <c r="A25" s="72"/>
      <c r="B25" s="14" t="s">
        <v>94</v>
      </c>
      <c r="C25" s="15" t="s">
        <v>95</v>
      </c>
      <c r="D25" s="4"/>
    </row>
    <row r="26" spans="1:4" ht="15">
      <c r="A26" s="72"/>
      <c r="B26" s="14" t="s">
        <v>96</v>
      </c>
      <c r="C26" s="15" t="s">
        <v>97</v>
      </c>
      <c r="D26" s="4"/>
    </row>
    <row r="27" spans="1:4" ht="15">
      <c r="A27" s="72"/>
      <c r="B27" s="14" t="s">
        <v>98</v>
      </c>
      <c r="C27" s="15" t="s">
        <v>99</v>
      </c>
      <c r="D27" s="4"/>
    </row>
    <row r="28" spans="1:4" ht="15">
      <c r="A28" s="72"/>
      <c r="B28" s="14" t="s">
        <v>100</v>
      </c>
      <c r="C28" s="15" t="s">
        <v>101</v>
      </c>
      <c r="D28" s="4"/>
    </row>
    <row r="29" spans="1:4" ht="15">
      <c r="A29" s="72"/>
      <c r="B29" s="14" t="s">
        <v>102</v>
      </c>
      <c r="C29" s="15" t="s">
        <v>103</v>
      </c>
      <c r="D29" s="4"/>
    </row>
    <row r="30" spans="1:4" ht="15">
      <c r="A30" s="72" t="s">
        <v>104</v>
      </c>
      <c r="B30" s="14" t="s">
        <v>105</v>
      </c>
      <c r="C30" s="15" t="s">
        <v>106</v>
      </c>
      <c r="D30" s="4"/>
    </row>
    <row r="31" spans="1:4" ht="15">
      <c r="A31" s="72"/>
      <c r="B31" s="14" t="s">
        <v>107</v>
      </c>
      <c r="C31" s="15" t="s">
        <v>108</v>
      </c>
      <c r="D31" s="4"/>
    </row>
    <row r="32" spans="1:4" ht="15">
      <c r="A32" s="72"/>
      <c r="B32" s="14" t="s">
        <v>109</v>
      </c>
      <c r="C32" s="15" t="s">
        <v>110</v>
      </c>
      <c r="D32" s="4"/>
    </row>
    <row r="33" spans="1:4" ht="15">
      <c r="A33" s="72"/>
      <c r="B33" s="14" t="s">
        <v>111</v>
      </c>
      <c r="C33" s="15" t="s">
        <v>112</v>
      </c>
      <c r="D33" s="4"/>
    </row>
    <row r="34" spans="1:4" ht="15">
      <c r="A34" s="72"/>
      <c r="B34" s="14" t="s">
        <v>113</v>
      </c>
      <c r="C34" s="15" t="s">
        <v>114</v>
      </c>
      <c r="D34" s="4"/>
    </row>
    <row r="35" spans="1:4" ht="15">
      <c r="A35" s="72"/>
      <c r="B35" s="14" t="s">
        <v>115</v>
      </c>
      <c r="C35" s="15" t="s">
        <v>116</v>
      </c>
      <c r="D35" s="4"/>
    </row>
    <row r="36" spans="1:4" ht="22.5">
      <c r="A36" s="72"/>
      <c r="B36" s="14" t="s">
        <v>117</v>
      </c>
      <c r="C36" s="15" t="s">
        <v>118</v>
      </c>
      <c r="D36" s="4"/>
    </row>
    <row r="37" spans="1:4" ht="15">
      <c r="A37" s="72"/>
      <c r="B37" s="14" t="s">
        <v>119</v>
      </c>
      <c r="C37" s="15" t="s">
        <v>120</v>
      </c>
      <c r="D37" s="4"/>
    </row>
    <row r="38" spans="1:4" ht="15">
      <c r="A38" s="72" t="s">
        <v>121</v>
      </c>
      <c r="B38" s="14" t="s">
        <v>122</v>
      </c>
      <c r="C38" s="15" t="s">
        <v>123</v>
      </c>
      <c r="D38" s="4"/>
    </row>
    <row r="39" spans="1:4" ht="15">
      <c r="A39" s="72"/>
      <c r="B39" s="14" t="s">
        <v>124</v>
      </c>
      <c r="C39" s="15" t="s">
        <v>125</v>
      </c>
      <c r="D39" s="4"/>
    </row>
    <row r="40" spans="1:4" ht="15">
      <c r="A40" s="72" t="s">
        <v>126</v>
      </c>
      <c r="B40" s="14" t="s">
        <v>127</v>
      </c>
      <c r="C40" s="15" t="s">
        <v>128</v>
      </c>
      <c r="D40" s="4"/>
    </row>
    <row r="41" spans="1:4" ht="15">
      <c r="A41" s="72"/>
      <c r="B41" s="14" t="s">
        <v>129</v>
      </c>
      <c r="C41" s="15" t="s">
        <v>130</v>
      </c>
      <c r="D41" s="4"/>
    </row>
    <row r="42" spans="1:4" ht="15">
      <c r="A42" s="72"/>
      <c r="B42" s="14" t="s">
        <v>131</v>
      </c>
      <c r="C42" s="15" t="s">
        <v>132</v>
      </c>
      <c r="D42" s="4"/>
    </row>
    <row r="43" spans="1:4" ht="15">
      <c r="A43" s="72"/>
      <c r="B43" s="14" t="s">
        <v>133</v>
      </c>
      <c r="C43" s="15" t="s">
        <v>134</v>
      </c>
      <c r="D43" s="4"/>
    </row>
    <row r="44" spans="1:4" ht="15">
      <c r="A44" s="72"/>
      <c r="B44" s="14" t="s">
        <v>135</v>
      </c>
      <c r="C44" s="15" t="s">
        <v>136</v>
      </c>
      <c r="D44" s="4"/>
    </row>
    <row r="45" spans="1:4" ht="15">
      <c r="A45" s="72" t="s">
        <v>137</v>
      </c>
      <c r="B45" s="14" t="s">
        <v>138</v>
      </c>
      <c r="C45" s="15" t="s">
        <v>139</v>
      </c>
      <c r="D45" s="4"/>
    </row>
    <row r="46" spans="1:4" ht="15">
      <c r="A46" s="72"/>
      <c r="B46" s="14" t="s">
        <v>140</v>
      </c>
      <c r="C46" s="15" t="s">
        <v>141</v>
      </c>
      <c r="D46" s="4"/>
    </row>
    <row r="47" spans="1:4" ht="15">
      <c r="A47" s="72"/>
      <c r="B47" s="14" t="s">
        <v>142</v>
      </c>
      <c r="C47" s="15" t="s">
        <v>143</v>
      </c>
      <c r="D47" s="4"/>
    </row>
    <row r="48" spans="1:4" ht="15">
      <c r="A48" s="72"/>
      <c r="B48" s="14" t="s">
        <v>144</v>
      </c>
      <c r="C48" s="15" t="s">
        <v>145</v>
      </c>
      <c r="D48" s="4"/>
    </row>
    <row r="49" spans="1:4" ht="15">
      <c r="A49" s="72"/>
      <c r="B49" s="14" t="s">
        <v>146</v>
      </c>
      <c r="C49" s="15" t="s">
        <v>147</v>
      </c>
      <c r="D49" s="4"/>
    </row>
    <row r="50" spans="1:4" ht="15">
      <c r="A50" s="72"/>
      <c r="B50" s="14" t="s">
        <v>148</v>
      </c>
      <c r="C50" s="15" t="s">
        <v>149</v>
      </c>
      <c r="D50" s="4"/>
    </row>
    <row r="51" spans="1:4" ht="15">
      <c r="A51" s="72"/>
      <c r="B51" s="14" t="s">
        <v>150</v>
      </c>
      <c r="C51" s="15" t="s">
        <v>151</v>
      </c>
      <c r="D51" s="4"/>
    </row>
    <row r="52" spans="1:4" ht="15">
      <c r="A52" s="72"/>
      <c r="B52" s="14" t="s">
        <v>152</v>
      </c>
      <c r="C52" s="15" t="s">
        <v>153</v>
      </c>
      <c r="D52" s="4"/>
    </row>
    <row r="53" spans="1:4" ht="15">
      <c r="A53" s="72"/>
      <c r="B53" s="14" t="s">
        <v>154</v>
      </c>
      <c r="C53" s="15" t="s">
        <v>155</v>
      </c>
      <c r="D53" s="4"/>
    </row>
    <row r="54" spans="1:4" ht="15">
      <c r="A54" s="72"/>
      <c r="B54" s="14" t="s">
        <v>156</v>
      </c>
      <c r="C54" s="15" t="s">
        <v>157</v>
      </c>
      <c r="D54" s="4"/>
    </row>
    <row r="55" spans="1:4" ht="15">
      <c r="A55" s="72" t="s">
        <v>158</v>
      </c>
      <c r="B55" s="14" t="s">
        <v>159</v>
      </c>
      <c r="C55" s="15" t="s">
        <v>160</v>
      </c>
      <c r="D55" s="4"/>
    </row>
    <row r="56" spans="1:4" ht="15">
      <c r="A56" s="72"/>
      <c r="B56" s="14" t="s">
        <v>161</v>
      </c>
      <c r="C56" s="15" t="s">
        <v>162</v>
      </c>
      <c r="D56" s="4"/>
    </row>
    <row r="57" spans="1:4" ht="15">
      <c r="A57" s="72"/>
      <c r="B57" s="14" t="s">
        <v>163</v>
      </c>
      <c r="C57" s="15" t="s">
        <v>164</v>
      </c>
      <c r="D57" s="4"/>
    </row>
    <row r="58" spans="1:4" ht="15">
      <c r="A58" s="72"/>
      <c r="B58" s="14" t="s">
        <v>165</v>
      </c>
      <c r="C58" s="15" t="s">
        <v>166</v>
      </c>
      <c r="D58" s="4"/>
    </row>
    <row r="59" spans="1:4" ht="15">
      <c r="A59" s="72" t="s">
        <v>167</v>
      </c>
      <c r="B59" s="14" t="s">
        <v>168</v>
      </c>
      <c r="C59" s="15" t="s">
        <v>169</v>
      </c>
      <c r="D59" s="4"/>
    </row>
    <row r="60" spans="1:4" ht="15">
      <c r="A60" s="72"/>
      <c r="B60" s="14" t="s">
        <v>170</v>
      </c>
      <c r="C60" s="15" t="s">
        <v>171</v>
      </c>
      <c r="D60" s="4"/>
    </row>
    <row r="61" spans="1:4" ht="15">
      <c r="A61" s="72"/>
      <c r="B61" s="14" t="s">
        <v>172</v>
      </c>
      <c r="C61" s="15" t="s">
        <v>173</v>
      </c>
      <c r="D61" s="4"/>
    </row>
    <row r="62" spans="1:4" ht="15">
      <c r="A62" s="72"/>
      <c r="B62" s="14" t="s">
        <v>174</v>
      </c>
      <c r="C62" s="15" t="s">
        <v>175</v>
      </c>
      <c r="D62" s="4"/>
    </row>
    <row r="63" spans="1:4" ht="15">
      <c r="A63" s="72"/>
      <c r="B63" s="14" t="s">
        <v>176</v>
      </c>
      <c r="C63" s="15" t="s">
        <v>177</v>
      </c>
      <c r="D63" s="4"/>
    </row>
    <row r="64" spans="1:4" ht="15">
      <c r="A64" s="72"/>
      <c r="B64" s="14" t="s">
        <v>178</v>
      </c>
      <c r="C64" s="15" t="s">
        <v>179</v>
      </c>
      <c r="D64" s="4"/>
    </row>
    <row r="65" spans="1:4" ht="15">
      <c r="A65" s="72"/>
      <c r="B65" s="14" t="s">
        <v>180</v>
      </c>
      <c r="C65" s="15" t="s">
        <v>181</v>
      </c>
      <c r="D65" s="4"/>
    </row>
    <row r="66" spans="1:4" ht="15">
      <c r="A66" s="72"/>
      <c r="B66" s="14" t="s">
        <v>182</v>
      </c>
      <c r="C66" s="15" t="s">
        <v>183</v>
      </c>
      <c r="D66" s="4"/>
    </row>
    <row r="67" spans="1:4" ht="15">
      <c r="A67" s="72"/>
      <c r="B67" s="14" t="s">
        <v>184</v>
      </c>
      <c r="C67" s="15" t="s">
        <v>185</v>
      </c>
      <c r="D67" s="4"/>
    </row>
    <row r="68" spans="1:4" ht="22.5">
      <c r="A68" s="72"/>
      <c r="B68" s="14" t="s">
        <v>186</v>
      </c>
      <c r="C68" s="15" t="s">
        <v>187</v>
      </c>
      <c r="D68" s="4"/>
    </row>
    <row r="69" spans="1:4" ht="22.5">
      <c r="A69" s="72"/>
      <c r="B69" s="14" t="s">
        <v>188</v>
      </c>
      <c r="C69" s="15" t="s">
        <v>189</v>
      </c>
      <c r="D69" s="4"/>
    </row>
    <row r="70" spans="1:4" ht="22.5">
      <c r="A70" s="72"/>
      <c r="B70" s="14" t="s">
        <v>190</v>
      </c>
      <c r="C70" s="15" t="s">
        <v>191</v>
      </c>
      <c r="D70" s="4"/>
    </row>
    <row r="71" spans="1:4" ht="22.5">
      <c r="A71" s="72"/>
      <c r="B71" s="14" t="s">
        <v>192</v>
      </c>
      <c r="C71" s="15" t="s">
        <v>193</v>
      </c>
      <c r="D71" s="4"/>
    </row>
    <row r="72" spans="1:4" ht="22.5">
      <c r="A72" s="72"/>
      <c r="B72" s="14" t="s">
        <v>194</v>
      </c>
      <c r="C72" s="15" t="s">
        <v>195</v>
      </c>
      <c r="D72" s="4"/>
    </row>
    <row r="73" spans="1:4" ht="15">
      <c r="A73" s="72" t="s">
        <v>196</v>
      </c>
      <c r="B73" s="14" t="s">
        <v>197</v>
      </c>
      <c r="C73" s="15" t="s">
        <v>198</v>
      </c>
      <c r="D73" s="4"/>
    </row>
    <row r="74" spans="1:4" ht="15">
      <c r="A74" s="72"/>
      <c r="B74" s="14" t="s">
        <v>199</v>
      </c>
      <c r="C74" s="15" t="s">
        <v>200</v>
      </c>
      <c r="D74" s="4"/>
    </row>
    <row r="75" spans="1:4" ht="22.5">
      <c r="A75" s="72"/>
      <c r="B75" s="14" t="s">
        <v>201</v>
      </c>
      <c r="C75" s="15" t="s">
        <v>202</v>
      </c>
      <c r="D75" s="4"/>
    </row>
    <row r="76" spans="1:4" ht="15">
      <c r="A76" s="72"/>
      <c r="B76" s="14" t="s">
        <v>203</v>
      </c>
      <c r="C76" s="15" t="s">
        <v>204</v>
      </c>
      <c r="D76" s="4"/>
    </row>
    <row r="77" spans="1:4" ht="15">
      <c r="A77" s="72"/>
      <c r="B77" s="14" t="s">
        <v>205</v>
      </c>
      <c r="C77" s="15" t="s">
        <v>206</v>
      </c>
      <c r="D77" s="4"/>
    </row>
    <row r="78" spans="1:4" ht="15">
      <c r="A78" s="72"/>
      <c r="B78" s="14" t="s">
        <v>207</v>
      </c>
      <c r="C78" s="15" t="s">
        <v>208</v>
      </c>
      <c r="D78" s="4"/>
    </row>
    <row r="79" spans="1:4" ht="15">
      <c r="A79" s="72"/>
      <c r="B79" s="14" t="s">
        <v>209</v>
      </c>
      <c r="C79" s="15" t="s">
        <v>210</v>
      </c>
      <c r="D79" s="4"/>
    </row>
    <row r="80" spans="1:4" ht="15">
      <c r="A80" s="72"/>
      <c r="B80" s="14" t="s">
        <v>211</v>
      </c>
      <c r="C80" s="15" t="s">
        <v>212</v>
      </c>
      <c r="D80" s="4"/>
    </row>
    <row r="81" spans="1:4" ht="15">
      <c r="A81" s="72"/>
      <c r="B81" s="14" t="s">
        <v>213</v>
      </c>
      <c r="C81" s="15" t="s">
        <v>214</v>
      </c>
      <c r="D81" s="4"/>
    </row>
    <row r="82" spans="1:4" ht="15">
      <c r="A82" s="72"/>
      <c r="B82" s="14" t="s">
        <v>215</v>
      </c>
      <c r="C82" s="15" t="s">
        <v>216</v>
      </c>
      <c r="D82" s="4"/>
    </row>
    <row r="83" spans="1:4" ht="15">
      <c r="A83" s="72"/>
      <c r="B83" s="14" t="s">
        <v>217</v>
      </c>
      <c r="C83" s="15" t="s">
        <v>218</v>
      </c>
      <c r="D83" s="4"/>
    </row>
    <row r="84" spans="1:4" ht="22.5">
      <c r="A84" s="72"/>
      <c r="B84" s="14" t="s">
        <v>219</v>
      </c>
      <c r="C84" s="15" t="s">
        <v>220</v>
      </c>
      <c r="D84" s="4"/>
    </row>
    <row r="85" spans="1:4" ht="15">
      <c r="A85" s="72"/>
      <c r="B85" s="14" t="s">
        <v>221</v>
      </c>
      <c r="C85" s="15" t="s">
        <v>222</v>
      </c>
      <c r="D85" s="4"/>
    </row>
    <row r="86" spans="1:4" ht="15">
      <c r="A86" s="72" t="s">
        <v>223</v>
      </c>
      <c r="B86" s="14" t="s">
        <v>224</v>
      </c>
      <c r="C86" s="15" t="s">
        <v>225</v>
      </c>
      <c r="D86" s="4"/>
    </row>
    <row r="87" spans="1:4" ht="15">
      <c r="A87" s="72"/>
      <c r="B87" s="14" t="s">
        <v>226</v>
      </c>
      <c r="C87" s="15" t="s">
        <v>227</v>
      </c>
      <c r="D87" s="4"/>
    </row>
    <row r="88" spans="1:4" ht="15">
      <c r="A88" s="72"/>
      <c r="B88" s="14" t="s">
        <v>228</v>
      </c>
      <c r="C88" s="15" t="s">
        <v>229</v>
      </c>
      <c r="D88" s="4"/>
    </row>
    <row r="89" spans="1:4" ht="15">
      <c r="A89" s="72"/>
      <c r="B89" s="14" t="s">
        <v>230</v>
      </c>
      <c r="C89" s="15" t="s">
        <v>231</v>
      </c>
      <c r="D89" s="4"/>
    </row>
    <row r="90" spans="1:4" ht="15">
      <c r="A90" s="72"/>
      <c r="B90" s="14" t="s">
        <v>232</v>
      </c>
      <c r="C90" s="15" t="s">
        <v>233</v>
      </c>
      <c r="D90" s="4"/>
    </row>
    <row r="91" spans="1:4" ht="22.5">
      <c r="A91" s="72"/>
      <c r="B91" s="14" t="s">
        <v>234</v>
      </c>
      <c r="C91" s="15" t="s">
        <v>235</v>
      </c>
      <c r="D91" s="4"/>
    </row>
    <row r="92" spans="1:4" ht="15">
      <c r="A92" s="72"/>
      <c r="B92" s="14" t="s">
        <v>236</v>
      </c>
      <c r="C92" s="15" t="s">
        <v>237</v>
      </c>
      <c r="D92" s="4"/>
    </row>
    <row r="93" spans="1:4" ht="15">
      <c r="A93" s="72"/>
      <c r="B93" s="14" t="s">
        <v>238</v>
      </c>
      <c r="C93" s="15" t="s">
        <v>239</v>
      </c>
      <c r="D93" s="4"/>
    </row>
    <row r="94" spans="1:4" ht="15">
      <c r="A94" s="72"/>
      <c r="B94" s="14" t="s">
        <v>240</v>
      </c>
      <c r="C94" s="15" t="s">
        <v>241</v>
      </c>
      <c r="D94" s="4"/>
    </row>
    <row r="95" spans="1:4" ht="22.5">
      <c r="A95" s="72"/>
      <c r="B95" s="14" t="s">
        <v>242</v>
      </c>
      <c r="C95" s="15" t="s">
        <v>243</v>
      </c>
      <c r="D95" s="4"/>
    </row>
    <row r="96" spans="1:4" ht="22.5">
      <c r="A96" s="72"/>
      <c r="B96" s="14" t="s">
        <v>244</v>
      </c>
      <c r="C96" s="15" t="s">
        <v>245</v>
      </c>
      <c r="D96" s="4"/>
    </row>
    <row r="97" spans="1:4" ht="15">
      <c r="A97" s="72" t="s">
        <v>246</v>
      </c>
      <c r="B97" s="14" t="s">
        <v>247</v>
      </c>
      <c r="C97" s="15" t="s">
        <v>248</v>
      </c>
      <c r="D97" s="4"/>
    </row>
    <row r="98" spans="1:4" ht="22.5">
      <c r="A98" s="72"/>
      <c r="B98" s="14" t="s">
        <v>249</v>
      </c>
      <c r="C98" s="15" t="s">
        <v>250</v>
      </c>
      <c r="D98" s="4"/>
    </row>
    <row r="99" spans="1:4" ht="22.5">
      <c r="A99" s="72"/>
      <c r="B99" s="14" t="s">
        <v>251</v>
      </c>
      <c r="C99" s="15" t="s">
        <v>252</v>
      </c>
      <c r="D99" s="4"/>
    </row>
    <row r="100" spans="1:4" ht="15">
      <c r="A100" s="72"/>
      <c r="B100" s="14" t="s">
        <v>253</v>
      </c>
      <c r="C100" s="15" t="s">
        <v>254</v>
      </c>
      <c r="D100" s="4"/>
    </row>
    <row r="101" spans="1:4" ht="15">
      <c r="A101" s="72"/>
      <c r="B101" s="14" t="s">
        <v>255</v>
      </c>
      <c r="C101" s="15" t="s">
        <v>256</v>
      </c>
      <c r="D101" s="4"/>
    </row>
    <row r="102" spans="1:4" ht="22.5">
      <c r="A102" s="72"/>
      <c r="B102" s="14" t="s">
        <v>257</v>
      </c>
      <c r="C102" s="15" t="s">
        <v>258</v>
      </c>
      <c r="D102" s="4"/>
    </row>
    <row r="103" spans="1:4" ht="15">
      <c r="A103" s="72"/>
      <c r="B103" s="14" t="s">
        <v>259</v>
      </c>
      <c r="C103" s="15" t="s">
        <v>260</v>
      </c>
      <c r="D103" s="4"/>
    </row>
    <row r="104" spans="1:4" ht="15">
      <c r="A104" s="72"/>
      <c r="B104" s="14" t="s">
        <v>261</v>
      </c>
      <c r="C104" s="15" t="s">
        <v>262</v>
      </c>
      <c r="D104" s="4"/>
    </row>
    <row r="105" spans="1:4" ht="22.5">
      <c r="A105" s="72"/>
      <c r="B105" s="14" t="s">
        <v>263</v>
      </c>
      <c r="C105" s="15" t="s">
        <v>264</v>
      </c>
      <c r="D105" s="4"/>
    </row>
    <row r="106" spans="1:4" ht="22.5">
      <c r="A106" s="72"/>
      <c r="B106" s="14" t="s">
        <v>265</v>
      </c>
      <c r="C106" s="15" t="s">
        <v>266</v>
      </c>
      <c r="D106" s="4"/>
    </row>
    <row r="107" spans="1:4" ht="22.5">
      <c r="A107" s="72"/>
      <c r="B107" s="14" t="s">
        <v>267</v>
      </c>
      <c r="C107" s="15" t="s">
        <v>268</v>
      </c>
      <c r="D107" s="4"/>
    </row>
    <row r="108" spans="1:4" ht="22.5">
      <c r="A108" s="72"/>
      <c r="B108" s="14" t="s">
        <v>269</v>
      </c>
      <c r="C108" s="15" t="s">
        <v>270</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9"/>
  <sheetViews>
    <sheetView tabSelected="1" zoomScale="81" zoomScaleNormal="70" workbookViewId="0">
      <selection activeCell="B15" sqref="B15"/>
    </sheetView>
  </sheetViews>
  <sheetFormatPr defaultColWidth="12" defaultRowHeight="15"/>
  <cols>
    <col min="1" max="1" width="10.88671875" customWidth="1"/>
    <col min="2" max="2" width="7.109375" customWidth="1"/>
    <col min="3" max="7" width="5.5546875" style="32" customWidth="1"/>
    <col min="8" max="8" width="7.44140625" style="32" customWidth="1"/>
    <col min="9" max="12" width="5.5546875" style="32" customWidth="1"/>
    <col min="13" max="15" width="5.5546875" customWidth="1"/>
    <col min="16" max="16" width="1.88671875" customWidth="1"/>
    <col min="17" max="17" width="4.88671875" customWidth="1"/>
    <col min="18" max="18" width="5.88671875" customWidth="1"/>
    <col min="19" max="64" width="7.44140625" customWidth="1"/>
    <col min="65" max="65" width="12" customWidth="1"/>
  </cols>
  <sheetData>
    <row r="1" spans="1:18" ht="15.75">
      <c r="A1" s="67" t="str">
        <f>Échantillon!A1</f>
        <v>RGAA 4.1 – GRILLE D'ÉVALUATION</v>
      </c>
      <c r="B1" s="67"/>
      <c r="C1" s="67"/>
      <c r="D1" s="67"/>
      <c r="E1" s="67"/>
      <c r="F1" s="67"/>
      <c r="G1" s="67"/>
      <c r="H1" s="67"/>
      <c r="I1" s="67"/>
      <c r="J1" s="67"/>
      <c r="K1" s="67"/>
      <c r="L1" s="67"/>
      <c r="M1" s="67"/>
      <c r="N1" s="67"/>
      <c r="O1" s="67"/>
    </row>
    <row r="2" spans="1:18" ht="15.75">
      <c r="A2" s="67" t="s">
        <v>271</v>
      </c>
      <c r="B2" s="67"/>
      <c r="C2" s="67"/>
      <c r="D2" s="67"/>
      <c r="E2" s="67"/>
      <c r="F2" s="67"/>
      <c r="G2" s="67"/>
      <c r="H2" s="67"/>
      <c r="I2" s="67"/>
      <c r="J2" s="67"/>
      <c r="K2" s="67"/>
      <c r="L2" s="67"/>
      <c r="M2" s="67"/>
      <c r="N2" s="67"/>
      <c r="O2" s="67"/>
    </row>
    <row r="3" spans="1:18" ht="15.75" thickBot="1">
      <c r="B3" s="75" t="s">
        <v>272</v>
      </c>
      <c r="C3" s="74" t="s">
        <v>46</v>
      </c>
      <c r="D3" s="76" t="s">
        <v>65</v>
      </c>
      <c r="E3" s="76" t="s">
        <v>70</v>
      </c>
      <c r="F3" s="74" t="s">
        <v>77</v>
      </c>
      <c r="G3" s="74" t="s">
        <v>104</v>
      </c>
      <c r="H3" s="74" t="s">
        <v>121</v>
      </c>
      <c r="I3" s="74" t="s">
        <v>126</v>
      </c>
      <c r="J3" s="74" t="s">
        <v>137</v>
      </c>
      <c r="K3" s="74" t="s">
        <v>158</v>
      </c>
      <c r="L3" s="74" t="s">
        <v>167</v>
      </c>
      <c r="M3" s="74" t="s">
        <v>196</v>
      </c>
      <c r="N3" s="74" t="s">
        <v>223</v>
      </c>
      <c r="O3" s="74" t="s">
        <v>246</v>
      </c>
    </row>
    <row r="4" spans="1:18" ht="15.75" thickBot="1">
      <c r="A4" s="18"/>
      <c r="B4" s="75"/>
      <c r="C4" s="74"/>
      <c r="D4" s="76"/>
      <c r="E4" s="76"/>
      <c r="F4" s="74"/>
      <c r="G4" s="74"/>
      <c r="H4" s="74"/>
      <c r="I4" s="74"/>
      <c r="J4" s="74"/>
      <c r="K4" s="74"/>
      <c r="L4" s="74"/>
      <c r="M4" s="74"/>
      <c r="N4" s="74"/>
      <c r="O4" s="74"/>
    </row>
    <row r="5" spans="1:18" ht="59.85" customHeight="1" thickBot="1">
      <c r="A5" s="18"/>
      <c r="B5" s="75"/>
      <c r="C5" s="74"/>
      <c r="D5" s="76"/>
      <c r="E5" s="76"/>
      <c r="F5" s="74"/>
      <c r="G5" s="74"/>
      <c r="H5" s="74"/>
      <c r="I5" s="74"/>
      <c r="J5" s="74"/>
      <c r="K5" s="74"/>
      <c r="L5" s="74"/>
      <c r="M5" s="74"/>
      <c r="N5" s="74"/>
      <c r="O5" s="74"/>
    </row>
    <row r="6" spans="1:18" ht="18" customHeight="1">
      <c r="B6" s="19" t="s">
        <v>273</v>
      </c>
      <c r="C6" s="19">
        <f>BaseDeCalcul!$L12</f>
        <v>15</v>
      </c>
      <c r="D6" s="19">
        <f>BaseDeCalcul!L15</f>
        <v>0</v>
      </c>
      <c r="E6" s="19">
        <f>BaseDeCalcul!L19</f>
        <v>16</v>
      </c>
      <c r="F6" s="19">
        <f>BaseDeCalcul!L33</f>
        <v>0</v>
      </c>
      <c r="G6" s="19">
        <f>BaseDeCalcul!L42</f>
        <v>0</v>
      </c>
      <c r="H6" s="19">
        <f>BaseDeCalcul!L45</f>
        <v>13</v>
      </c>
      <c r="I6" s="19">
        <f>BaseDeCalcul!L51</f>
        <v>24</v>
      </c>
      <c r="J6" s="19">
        <f>BaseDeCalcul!L62</f>
        <v>55</v>
      </c>
      <c r="K6" s="19">
        <f>BaseDeCalcul!L67</f>
        <v>11</v>
      </c>
      <c r="L6" s="19">
        <f>BaseDeCalcul!L82</f>
        <v>81</v>
      </c>
      <c r="M6" s="19">
        <f>BaseDeCalcul!L96</f>
        <v>34</v>
      </c>
      <c r="N6" s="19">
        <f>BaseDeCalcul!L108</f>
        <v>63</v>
      </c>
      <c r="O6" s="20">
        <f>BaseDeCalcul!L121</f>
        <v>23</v>
      </c>
      <c r="Q6" s="21">
        <f>SUM(C6:O6)</f>
        <v>335</v>
      </c>
      <c r="R6" s="21" t="s">
        <v>273</v>
      </c>
    </row>
    <row r="7" spans="1:18" ht="18" customHeight="1">
      <c r="A7" s="22"/>
      <c r="B7" s="23" t="s">
        <v>274</v>
      </c>
      <c r="C7" s="23">
        <f>BaseDeCalcul!M12</f>
        <v>10</v>
      </c>
      <c r="D7" s="23">
        <f>BaseDeCalcul!M15</f>
        <v>0</v>
      </c>
      <c r="E7" s="23">
        <f>BaseDeCalcul!M19</f>
        <v>8</v>
      </c>
      <c r="F7" s="23">
        <f>BaseDeCalcul!M33</f>
        <v>0</v>
      </c>
      <c r="G7" s="23">
        <f>BaseDeCalcul!M42</f>
        <v>0</v>
      </c>
      <c r="H7" s="23">
        <f>BaseDeCalcul!M45</f>
        <v>3</v>
      </c>
      <c r="I7" s="23">
        <f>BaseDeCalcul!M51</f>
        <v>0</v>
      </c>
      <c r="J7" s="23">
        <f>BaseDeCalcul!M62</f>
        <v>1</v>
      </c>
      <c r="K7" s="23">
        <f>BaseDeCalcul!M67</f>
        <v>14</v>
      </c>
      <c r="L7" s="23">
        <f>BaseDeCalcul!M82</f>
        <v>12</v>
      </c>
      <c r="M7" s="23">
        <f>BaseDeCalcul!M96</f>
        <v>16</v>
      </c>
      <c r="N7" s="23">
        <f>BaseDeCalcul!M108</f>
        <v>2</v>
      </c>
      <c r="O7" s="24">
        <f>BaseDeCalcul!M121</f>
        <v>1</v>
      </c>
      <c r="Q7" s="25">
        <f>SUM(C7:O7)</f>
        <v>67</v>
      </c>
      <c r="R7" s="25" t="s">
        <v>274</v>
      </c>
    </row>
    <row r="8" spans="1:18" ht="18" customHeight="1">
      <c r="A8" s="22"/>
      <c r="B8" s="26" t="s">
        <v>275</v>
      </c>
      <c r="C8" s="26">
        <f>BaseDeCalcul!N12</f>
        <v>47</v>
      </c>
      <c r="D8" s="26">
        <f>BaseDeCalcul!N15</f>
        <v>16</v>
      </c>
      <c r="E8" s="26">
        <f>BaseDeCalcul!N19</f>
        <v>0</v>
      </c>
      <c r="F8" s="26">
        <f>BaseDeCalcul!N33</f>
        <v>104</v>
      </c>
      <c r="G8" s="26">
        <f>BaseDeCalcul!N42</f>
        <v>64</v>
      </c>
      <c r="H8" s="26">
        <f>BaseDeCalcul!N45</f>
        <v>0</v>
      </c>
      <c r="I8" s="26">
        <f>BaseDeCalcul!N51</f>
        <v>16</v>
      </c>
      <c r="J8" s="26">
        <f>BaseDeCalcul!N62</f>
        <v>24</v>
      </c>
      <c r="K8" s="26">
        <f>BaseDeCalcul!N67</f>
        <v>7</v>
      </c>
      <c r="L8" s="26">
        <f>BaseDeCalcul!N82</f>
        <v>19</v>
      </c>
      <c r="M8" s="26">
        <f>BaseDeCalcul!N96</f>
        <v>54</v>
      </c>
      <c r="N8" s="26">
        <f>BaseDeCalcul!N108</f>
        <v>23</v>
      </c>
      <c r="O8" s="27">
        <f>BaseDeCalcul!N121</f>
        <v>72</v>
      </c>
      <c r="Q8" s="28">
        <f>SUM(C8:O8)</f>
        <v>446</v>
      </c>
      <c r="R8" s="28" t="s">
        <v>275</v>
      </c>
    </row>
    <row r="9" spans="1:18" ht="18" customHeight="1" thickBot="1">
      <c r="A9" s="22"/>
      <c r="B9" s="29" t="s">
        <v>276</v>
      </c>
      <c r="C9" s="29">
        <f>BaseDeCalcul!AB12</f>
        <v>0</v>
      </c>
      <c r="D9" s="29">
        <f>BaseDeCalcul!AB15</f>
        <v>0</v>
      </c>
      <c r="E9" s="29">
        <f>BaseDeCalcul!AB19</f>
        <v>0</v>
      </c>
      <c r="F9" s="29">
        <f>BaseDeCalcul!AB33</f>
        <v>0</v>
      </c>
      <c r="G9" s="29">
        <f>BaseDeCalcul!AB42</f>
        <v>0</v>
      </c>
      <c r="H9" s="29">
        <f>BaseDeCalcul!AB45</f>
        <v>0</v>
      </c>
      <c r="I9" s="29">
        <f>BaseDeCalcul!AB51</f>
        <v>0</v>
      </c>
      <c r="J9" s="29">
        <f>BaseDeCalcul!AB62</f>
        <v>0</v>
      </c>
      <c r="K9" s="29">
        <f>BaseDeCalcul!AB67</f>
        <v>0</v>
      </c>
      <c r="L9" s="29">
        <f>BaseDeCalcul!AB82</f>
        <v>0</v>
      </c>
      <c r="M9" s="29">
        <f>BaseDeCalcul!AB96</f>
        <v>0</v>
      </c>
      <c r="N9" s="29">
        <f>BaseDeCalcul!AB108</f>
        <v>0</v>
      </c>
      <c r="O9" s="30">
        <f>BaseDeCalcul!AB121</f>
        <v>0</v>
      </c>
      <c r="Q9" s="31">
        <f>SUM(C9:O9)</f>
        <v>0</v>
      </c>
      <c r="R9" s="31" t="s">
        <v>276</v>
      </c>
    </row>
    <row r="10" spans="1:18" ht="18" customHeight="1">
      <c r="A10" s="22"/>
      <c r="B10" s="29" t="s">
        <v>277</v>
      </c>
      <c r="C10" s="29">
        <f>BaseDeCalcul!O12</f>
        <v>0</v>
      </c>
      <c r="D10" s="29">
        <f>BaseDeCalcul!O15</f>
        <v>0</v>
      </c>
      <c r="E10" s="29">
        <f>BaseDeCalcul!O19</f>
        <v>0</v>
      </c>
      <c r="F10" s="29">
        <f>BaseDeCalcul!O33</f>
        <v>0</v>
      </c>
      <c r="G10" s="29">
        <f>BaseDeCalcul!O42</f>
        <v>0</v>
      </c>
      <c r="H10" s="29">
        <f>BaseDeCalcul!O45</f>
        <v>0</v>
      </c>
      <c r="I10" s="29">
        <f>BaseDeCalcul!O51</f>
        <v>0</v>
      </c>
      <c r="J10" s="29">
        <f>BaseDeCalcul!O62</f>
        <v>0</v>
      </c>
      <c r="K10" s="29">
        <f>BaseDeCalcul!O67</f>
        <v>0</v>
      </c>
      <c r="L10" s="29">
        <f>BaseDeCalcul!O82</f>
        <v>0</v>
      </c>
      <c r="M10" s="29">
        <f>BaseDeCalcul!O96</f>
        <v>0</v>
      </c>
      <c r="N10" s="29">
        <f>BaseDeCalcul!O108</f>
        <v>0</v>
      </c>
      <c r="O10" s="30">
        <f>BaseDeCalcul!O121</f>
        <v>0</v>
      </c>
      <c r="Q10" s="31">
        <f>SUM(C10:O10)</f>
        <v>0</v>
      </c>
      <c r="R10" s="31" t="s">
        <v>277</v>
      </c>
    </row>
    <row r="11" spans="1:18">
      <c r="B11" s="46" t="s">
        <v>278</v>
      </c>
      <c r="C11" s="46">
        <f t="shared" ref="C11:O11" si="0">SUM(C6:C10)</f>
        <v>72</v>
      </c>
      <c r="D11" s="46">
        <f t="shared" si="0"/>
        <v>16</v>
      </c>
      <c r="E11" s="46">
        <f t="shared" si="0"/>
        <v>24</v>
      </c>
      <c r="F11" s="46">
        <f t="shared" si="0"/>
        <v>104</v>
      </c>
      <c r="G11" s="46">
        <f t="shared" si="0"/>
        <v>64</v>
      </c>
      <c r="H11" s="46">
        <f t="shared" si="0"/>
        <v>16</v>
      </c>
      <c r="I11" s="46">
        <f t="shared" si="0"/>
        <v>40</v>
      </c>
      <c r="J11" s="46">
        <f t="shared" si="0"/>
        <v>80</v>
      </c>
      <c r="K11" s="46">
        <f t="shared" si="0"/>
        <v>32</v>
      </c>
      <c r="L11" s="46">
        <f t="shared" si="0"/>
        <v>112</v>
      </c>
      <c r="M11" s="46">
        <f t="shared" si="0"/>
        <v>104</v>
      </c>
      <c r="N11" s="46">
        <f t="shared" si="0"/>
        <v>88</v>
      </c>
      <c r="O11" s="47">
        <f t="shared" si="0"/>
        <v>96</v>
      </c>
    </row>
    <row r="12" spans="1:18">
      <c r="B12" s="46" t="s">
        <v>279</v>
      </c>
      <c r="C12" s="46">
        <f t="shared" ref="C12:O12" si="1">C11-C10</f>
        <v>72</v>
      </c>
      <c r="D12" s="46">
        <f t="shared" si="1"/>
        <v>16</v>
      </c>
      <c r="E12" s="46">
        <f t="shared" si="1"/>
        <v>24</v>
      </c>
      <c r="F12" s="46">
        <f t="shared" si="1"/>
        <v>104</v>
      </c>
      <c r="G12" s="46">
        <f t="shared" si="1"/>
        <v>64</v>
      </c>
      <c r="H12" s="46">
        <f t="shared" si="1"/>
        <v>16</v>
      </c>
      <c r="I12" s="46">
        <f t="shared" si="1"/>
        <v>40</v>
      </c>
      <c r="J12" s="46">
        <f t="shared" si="1"/>
        <v>80</v>
      </c>
      <c r="K12" s="46">
        <f t="shared" si="1"/>
        <v>32</v>
      </c>
      <c r="L12" s="46">
        <f t="shared" si="1"/>
        <v>112</v>
      </c>
      <c r="M12" s="46">
        <f t="shared" si="1"/>
        <v>104</v>
      </c>
      <c r="N12" s="46">
        <f t="shared" si="1"/>
        <v>88</v>
      </c>
      <c r="O12" s="47">
        <f t="shared" si="1"/>
        <v>96</v>
      </c>
    </row>
    <row r="13" spans="1:18" ht="15.75" thickBot="1">
      <c r="B13" s="46" t="s">
        <v>280</v>
      </c>
      <c r="C13" s="46">
        <f t="shared" ref="C13:O13" si="2">C10</f>
        <v>0</v>
      </c>
      <c r="D13" s="46">
        <f t="shared" si="2"/>
        <v>0</v>
      </c>
      <c r="E13" s="46">
        <f t="shared" si="2"/>
        <v>0</v>
      </c>
      <c r="F13" s="46">
        <f t="shared" si="2"/>
        <v>0</v>
      </c>
      <c r="G13" s="46">
        <f t="shared" si="2"/>
        <v>0</v>
      </c>
      <c r="H13" s="46">
        <f t="shared" si="2"/>
        <v>0</v>
      </c>
      <c r="I13" s="46">
        <f t="shared" si="2"/>
        <v>0</v>
      </c>
      <c r="J13" s="46">
        <f t="shared" si="2"/>
        <v>0</v>
      </c>
      <c r="K13" s="46">
        <f t="shared" si="2"/>
        <v>0</v>
      </c>
      <c r="L13" s="46">
        <f t="shared" si="2"/>
        <v>0</v>
      </c>
      <c r="M13" s="46">
        <f t="shared" si="2"/>
        <v>0</v>
      </c>
      <c r="N13" s="46">
        <f t="shared" si="2"/>
        <v>0</v>
      </c>
      <c r="O13" s="47">
        <f t="shared" si="2"/>
        <v>0</v>
      </c>
    </row>
    <row r="14" spans="1:18">
      <c r="B14" t="s">
        <v>281</v>
      </c>
    </row>
    <row r="15" spans="1:18" ht="20.25">
      <c r="B15" s="50" t="str">
        <f>IF(Q10=0,COUNTIF(BaseDeCalcul!P3:P120,"C")/(COUNTIF(BaseDeCalcul!P3:P120,"C")+COUNTIF(BaseDeCalcul!P3:P120,"NC"))*100&amp;"%","Pourcentage indisponible : il reste "&amp;Q10&amp;" critère(s) NT.")</f>
        <v>68,9655172413793%</v>
      </c>
      <c r="C15" s="33"/>
    </row>
    <row r="16" spans="1:18" ht="15.75">
      <c r="B16" s="48" t="e" cm="1">
        <f t="array" aca="1" ref="B16" ca="1">IF(Q10=0,_xludf.COUNTIF(BaseDeCalcul!P3:P120,"C")/(_xludf.COUNTIF(BaseDeCalcul!P3:P120,"C")+_xludf.COUNTIF(BaseDeCalcul!P3:P120,"NC"))*100&amp;"%","Pourcentage indisponible : il reste "&amp;Q10&amp;" critère(s) NT.")</f>
        <v>#NAME?</v>
      </c>
      <c r="C16" s="48"/>
      <c r="D16" s="48"/>
      <c r="E16" s="48"/>
      <c r="F16" s="48"/>
      <c r="G16" s="48"/>
      <c r="H16" s="49"/>
    </row>
    <row r="17" spans="2:15">
      <c r="B17" t="s">
        <v>282</v>
      </c>
    </row>
    <row r="18" spans="2:15" ht="20.25">
      <c r="B18" s="50" t="str">
        <f>IF(Q10=0,ROUND(AVERAGEIF(BaseDeCalcul!D125:K125,"&lt;&gt;NA")*100,1)&amp;"%","Pourcentage indisponible : il reste "&amp;Q10&amp;" critère(s) NT.")</f>
        <v>83,4%</v>
      </c>
    </row>
    <row r="19" spans="2:15">
      <c r="B19" s="51" t="s">
        <v>283</v>
      </c>
      <c r="C19" s="51"/>
      <c r="D19" s="51"/>
      <c r="E19" s="51"/>
      <c r="F19" s="51"/>
      <c r="G19" s="51"/>
      <c r="H19" s="52">
        <f>AVERAGE(BaseDeCalcul!D125:K125)</f>
        <v>0.83357676044509144</v>
      </c>
    </row>
    <row r="21" spans="2:15" ht="15.75" thickBot="1">
      <c r="B21" s="75" t="s">
        <v>284</v>
      </c>
      <c r="C21" s="74" t="s">
        <v>46</v>
      </c>
      <c r="D21" s="76" t="s">
        <v>65</v>
      </c>
      <c r="E21" s="76" t="s">
        <v>70</v>
      </c>
      <c r="F21" s="74" t="s">
        <v>77</v>
      </c>
      <c r="G21" s="74" t="s">
        <v>104</v>
      </c>
      <c r="H21" s="74" t="s">
        <v>121</v>
      </c>
      <c r="I21" s="74" t="s">
        <v>126</v>
      </c>
      <c r="J21" s="74" t="s">
        <v>137</v>
      </c>
      <c r="K21" s="74" t="s">
        <v>158</v>
      </c>
      <c r="L21" s="74" t="s">
        <v>167</v>
      </c>
      <c r="M21" s="74" t="s">
        <v>196</v>
      </c>
      <c r="N21" s="74" t="s">
        <v>223</v>
      </c>
      <c r="O21" s="74" t="s">
        <v>246</v>
      </c>
    </row>
    <row r="22" spans="2:15" ht="15.75" thickBot="1">
      <c r="B22" s="75"/>
      <c r="C22" s="74"/>
      <c r="D22" s="76"/>
      <c r="E22" s="76"/>
      <c r="F22" s="74"/>
      <c r="G22" s="74"/>
      <c r="H22" s="74"/>
      <c r="I22" s="74"/>
      <c r="J22" s="74"/>
      <c r="K22" s="74"/>
      <c r="L22" s="74"/>
      <c r="M22" s="74"/>
      <c r="N22" s="74"/>
      <c r="O22" s="74"/>
    </row>
    <row r="23" spans="2:15" ht="15.75" thickBot="1">
      <c r="B23" s="75"/>
      <c r="C23" s="74"/>
      <c r="D23" s="76"/>
      <c r="E23" s="76"/>
      <c r="F23" s="74"/>
      <c r="G23" s="74"/>
      <c r="H23" s="74"/>
      <c r="I23" s="74"/>
      <c r="J23" s="74"/>
      <c r="K23" s="74"/>
      <c r="L23" s="74"/>
      <c r="M23" s="74"/>
      <c r="N23" s="74"/>
      <c r="O23" s="74"/>
    </row>
    <row r="24" spans="2:15">
      <c r="B24" s="19" t="s">
        <v>273</v>
      </c>
      <c r="C24" s="57">
        <f>C6/SUM(C6:C7)</f>
        <v>0.6</v>
      </c>
      <c r="D24" s="57" t="e">
        <f t="shared" ref="D24:O24" si="3">D6/SUM(D6:D7)</f>
        <v>#DIV/0!</v>
      </c>
      <c r="E24" s="57">
        <f t="shared" si="3"/>
        <v>0.66666666666666663</v>
      </c>
      <c r="F24" s="57" t="e">
        <f t="shared" si="3"/>
        <v>#DIV/0!</v>
      </c>
      <c r="G24" s="57" t="e">
        <f t="shared" si="3"/>
        <v>#DIV/0!</v>
      </c>
      <c r="H24" s="57">
        <f t="shared" si="3"/>
        <v>0.8125</v>
      </c>
      <c r="I24" s="57">
        <f t="shared" si="3"/>
        <v>1</v>
      </c>
      <c r="J24" s="57">
        <f t="shared" si="3"/>
        <v>0.9821428571428571</v>
      </c>
      <c r="K24" s="57">
        <f t="shared" si="3"/>
        <v>0.44</v>
      </c>
      <c r="L24" s="57">
        <f t="shared" si="3"/>
        <v>0.87096774193548387</v>
      </c>
      <c r="M24" s="57">
        <f t="shared" si="3"/>
        <v>0.68</v>
      </c>
      <c r="N24" s="57">
        <f t="shared" si="3"/>
        <v>0.96923076923076923</v>
      </c>
      <c r="O24" s="57">
        <f t="shared" si="3"/>
        <v>0.95833333333333337</v>
      </c>
    </row>
    <row r="25" spans="2:15">
      <c r="B25" s="56" t="s">
        <v>274</v>
      </c>
      <c r="C25" s="58">
        <f>C7/SUM(C6:C7)</f>
        <v>0.4</v>
      </c>
      <c r="D25" s="58" t="e">
        <f t="shared" ref="D25:O25" si="4">D7/SUM(D6:D7)</f>
        <v>#DIV/0!</v>
      </c>
      <c r="E25" s="58">
        <f t="shared" si="4"/>
        <v>0.33333333333333331</v>
      </c>
      <c r="F25" s="58" t="e">
        <f t="shared" si="4"/>
        <v>#DIV/0!</v>
      </c>
      <c r="G25" s="58" t="e">
        <f t="shared" si="4"/>
        <v>#DIV/0!</v>
      </c>
      <c r="H25" s="58">
        <f t="shared" si="4"/>
        <v>0.1875</v>
      </c>
      <c r="I25" s="58">
        <f t="shared" si="4"/>
        <v>0</v>
      </c>
      <c r="J25" s="58">
        <f t="shared" si="4"/>
        <v>1.7857142857142856E-2</v>
      </c>
      <c r="K25" s="58">
        <f t="shared" si="4"/>
        <v>0.56000000000000005</v>
      </c>
      <c r="L25" s="58">
        <f t="shared" si="4"/>
        <v>0.12903225806451613</v>
      </c>
      <c r="M25" s="58">
        <f t="shared" si="4"/>
        <v>0.32</v>
      </c>
      <c r="N25" s="58">
        <f t="shared" si="4"/>
        <v>3.0769230769230771E-2</v>
      </c>
      <c r="O25" s="58">
        <f t="shared" si="4"/>
        <v>4.1666666666666664E-2</v>
      </c>
    </row>
    <row r="26" spans="2:15">
      <c r="B26" s="55" t="s">
        <v>275</v>
      </c>
      <c r="C26" s="59">
        <f>C8/SUM(C6:C10)</f>
        <v>0.65277777777777779</v>
      </c>
      <c r="D26" s="59">
        <f t="shared" ref="D26:O26" si="5">D8/SUM(D6:D10)</f>
        <v>1</v>
      </c>
      <c r="E26" s="59">
        <f t="shared" si="5"/>
        <v>0</v>
      </c>
      <c r="F26" s="59">
        <f t="shared" si="5"/>
        <v>1</v>
      </c>
      <c r="G26" s="59">
        <f t="shared" si="5"/>
        <v>1</v>
      </c>
      <c r="H26" s="59">
        <f t="shared" si="5"/>
        <v>0</v>
      </c>
      <c r="I26" s="59">
        <f t="shared" si="5"/>
        <v>0.4</v>
      </c>
      <c r="J26" s="59">
        <f t="shared" si="5"/>
        <v>0.3</v>
      </c>
      <c r="K26" s="59">
        <f t="shared" si="5"/>
        <v>0.21875</v>
      </c>
      <c r="L26" s="59">
        <f t="shared" si="5"/>
        <v>0.16964285714285715</v>
      </c>
      <c r="M26" s="59">
        <f t="shared" si="5"/>
        <v>0.51923076923076927</v>
      </c>
      <c r="N26" s="59">
        <f t="shared" si="5"/>
        <v>0.26136363636363635</v>
      </c>
      <c r="O26" s="59">
        <f t="shared" si="5"/>
        <v>0.75</v>
      </c>
    </row>
    <row r="27" spans="2:15" ht="15.75" thickBot="1">
      <c r="B27" s="29" t="s">
        <v>276</v>
      </c>
      <c r="C27" s="60">
        <f>C9/SUM(C6:C10)</f>
        <v>0</v>
      </c>
      <c r="D27" s="60">
        <f t="shared" ref="D27:O27" si="6">D9/SUM(D6:D10)</f>
        <v>0</v>
      </c>
      <c r="E27" s="60">
        <f t="shared" si="6"/>
        <v>0</v>
      </c>
      <c r="F27" s="60">
        <f t="shared" si="6"/>
        <v>0</v>
      </c>
      <c r="G27" s="60">
        <f t="shared" si="6"/>
        <v>0</v>
      </c>
      <c r="H27" s="60">
        <f t="shared" si="6"/>
        <v>0</v>
      </c>
      <c r="I27" s="60">
        <f t="shared" si="6"/>
        <v>0</v>
      </c>
      <c r="J27" s="60">
        <f t="shared" si="6"/>
        <v>0</v>
      </c>
      <c r="K27" s="60">
        <f t="shared" si="6"/>
        <v>0</v>
      </c>
      <c r="L27" s="60">
        <f t="shared" si="6"/>
        <v>0</v>
      </c>
      <c r="M27" s="60">
        <f t="shared" si="6"/>
        <v>0</v>
      </c>
      <c r="N27" s="60">
        <f t="shared" si="6"/>
        <v>0</v>
      </c>
      <c r="O27" s="60">
        <f t="shared" si="6"/>
        <v>0</v>
      </c>
    </row>
    <row r="28" spans="2:15" ht="15.75" thickBot="1">
      <c r="B28" s="29" t="s">
        <v>277</v>
      </c>
      <c r="C28" s="60">
        <f>C10/SUM(C6:C10)</f>
        <v>0</v>
      </c>
      <c r="D28" s="60">
        <f t="shared" ref="D28:O28" si="7">D10/SUM(D6:D10)</f>
        <v>0</v>
      </c>
      <c r="E28" s="60">
        <f t="shared" si="7"/>
        <v>0</v>
      </c>
      <c r="F28" s="60">
        <f t="shared" si="7"/>
        <v>0</v>
      </c>
      <c r="G28" s="60">
        <f t="shared" si="7"/>
        <v>0</v>
      </c>
      <c r="H28" s="60">
        <f t="shared" si="7"/>
        <v>0</v>
      </c>
      <c r="I28" s="60">
        <f t="shared" si="7"/>
        <v>0</v>
      </c>
      <c r="J28" s="60">
        <f t="shared" si="7"/>
        <v>0</v>
      </c>
      <c r="K28" s="60">
        <f t="shared" si="7"/>
        <v>0</v>
      </c>
      <c r="L28" s="60">
        <f t="shared" si="7"/>
        <v>0</v>
      </c>
      <c r="M28" s="60">
        <f t="shared" si="7"/>
        <v>0</v>
      </c>
      <c r="N28" s="60">
        <f t="shared" si="7"/>
        <v>0</v>
      </c>
      <c r="O28" s="60">
        <f t="shared" si="7"/>
        <v>0</v>
      </c>
    </row>
    <row r="57" spans="3:3">
      <c r="C57" s="32">
        <v>1</v>
      </c>
    </row>
    <row r="58" spans="3:3">
      <c r="C58" s="32">
        <v>1</v>
      </c>
    </row>
    <row r="67" spans="3:3">
      <c r="C67" s="32">
        <v>1</v>
      </c>
    </row>
    <row r="68" spans="3:3">
      <c r="C68" s="32">
        <v>1</v>
      </c>
    </row>
    <row r="69" spans="3:3">
      <c r="C69" s="32">
        <v>1</v>
      </c>
    </row>
    <row r="70" spans="3:3">
      <c r="C70" s="32">
        <v>1</v>
      </c>
    </row>
    <row r="71" spans="3:3">
      <c r="C71" s="32">
        <v>1</v>
      </c>
    </row>
    <row r="87" spans="3:3">
      <c r="C87" s="32">
        <v>1</v>
      </c>
    </row>
    <row r="88" spans="3:3">
      <c r="C88" s="32">
        <v>1</v>
      </c>
    </row>
    <row r="89" spans="3:3">
      <c r="C89" s="32">
        <v>1</v>
      </c>
    </row>
    <row r="97" spans="3:3">
      <c r="C97" s="32">
        <v>1</v>
      </c>
    </row>
    <row r="98" spans="3:3">
      <c r="C98" s="32">
        <v>1</v>
      </c>
    </row>
    <row r="101" spans="3:3">
      <c r="C101" s="32">
        <v>1</v>
      </c>
    </row>
    <row r="107" spans="3:3">
      <c r="C107" s="32">
        <v>1</v>
      </c>
    </row>
    <row r="108" spans="3:3">
      <c r="C108" s="32">
        <v>1</v>
      </c>
    </row>
    <row r="112" spans="3:3">
      <c r="C112" s="32">
        <v>1</v>
      </c>
    </row>
    <row r="113" spans="3:3">
      <c r="C113" s="32">
        <v>1</v>
      </c>
    </row>
    <row r="116" spans="3:3">
      <c r="C116" s="32">
        <v>1</v>
      </c>
    </row>
    <row r="117" spans="3:3">
      <c r="C117" s="32">
        <v>1</v>
      </c>
    </row>
    <row r="119" spans="3:3">
      <c r="C119" s="32">
        <v>1</v>
      </c>
    </row>
  </sheetData>
  <mergeCells count="30">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 ref="B21:B23"/>
    <mergeCell ref="C21:C23"/>
    <mergeCell ref="D21:D23"/>
    <mergeCell ref="E21:E23"/>
    <mergeCell ref="F21:F23"/>
    <mergeCell ref="L21:L23"/>
    <mergeCell ref="M21:M23"/>
    <mergeCell ref="N21:N23"/>
    <mergeCell ref="O21:O23"/>
    <mergeCell ref="G21:G23"/>
    <mergeCell ref="H21:H23"/>
    <mergeCell ref="I21:I23"/>
    <mergeCell ref="J21:J23"/>
    <mergeCell ref="K21:K23"/>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25"/>
  <sheetViews>
    <sheetView workbookViewId="0">
      <selection activeCell="I128" sqref="I128"/>
    </sheetView>
  </sheetViews>
  <sheetFormatPr defaultColWidth="12" defaultRowHeight="15.75"/>
  <cols>
    <col min="1" max="1" width="3.44140625" customWidth="1"/>
    <col min="2" max="2" width="5.33203125" customWidth="1"/>
    <col min="3" max="3" width="14.5546875" customWidth="1"/>
    <col min="4" max="11" width="5.6640625" style="32" customWidth="1"/>
    <col min="12" max="15" width="5.109375" style="42" customWidth="1"/>
    <col min="16" max="16" width="9.77734375" customWidth="1"/>
    <col min="17" max="18" width="5.33203125" customWidth="1"/>
    <col min="19" max="19" width="14.5546875" customWidth="1"/>
    <col min="20" max="27" width="5.6640625" style="32" customWidth="1"/>
    <col min="28" max="28" width="7.44140625" style="42" customWidth="1"/>
    <col min="29" max="40" width="9.77734375" customWidth="1"/>
    <col min="41" max="41" width="12" customWidth="1"/>
  </cols>
  <sheetData>
    <row r="1" spans="1:28">
      <c r="D1" s="34" t="s">
        <v>16</v>
      </c>
      <c r="E1" s="34" t="s">
        <v>20</v>
      </c>
      <c r="F1" s="34" t="s">
        <v>23</v>
      </c>
      <c r="G1" s="34" t="s">
        <v>26</v>
      </c>
      <c r="H1" s="34" t="s">
        <v>30</v>
      </c>
      <c r="I1" s="34" t="s">
        <v>33</v>
      </c>
      <c r="J1" s="34" t="s">
        <v>36</v>
      </c>
      <c r="K1" s="34" t="s">
        <v>40</v>
      </c>
      <c r="L1" s="35" t="s">
        <v>273</v>
      </c>
      <c r="M1" s="35" t="s">
        <v>274</v>
      </c>
      <c r="N1" s="35" t="s">
        <v>275</v>
      </c>
      <c r="O1" s="35" t="s">
        <v>277</v>
      </c>
      <c r="T1" s="34" t="s">
        <v>16</v>
      </c>
      <c r="U1" s="34" t="s">
        <v>20</v>
      </c>
      <c r="V1" s="34" t="s">
        <v>23</v>
      </c>
      <c r="W1" s="34" t="s">
        <v>26</v>
      </c>
      <c r="X1" s="34" t="s">
        <v>30</v>
      </c>
      <c r="Y1" s="34" t="s">
        <v>33</v>
      </c>
      <c r="Z1" s="34" t="s">
        <v>36</v>
      </c>
      <c r="AA1" s="34" t="s">
        <v>40</v>
      </c>
      <c r="AB1" s="35" t="s">
        <v>285</v>
      </c>
    </row>
    <row r="2" spans="1:28">
      <c r="D2"/>
      <c r="E2" s="36"/>
      <c r="F2" s="36"/>
      <c r="G2" s="36"/>
      <c r="H2" s="36"/>
      <c r="I2" s="36"/>
      <c r="J2" s="36"/>
      <c r="K2" s="36"/>
      <c r="L2" s="37"/>
      <c r="M2" s="37"/>
      <c r="N2" s="37"/>
      <c r="O2" s="37"/>
      <c r="T2" s="36"/>
      <c r="U2" s="36"/>
      <c r="V2" s="36"/>
      <c r="W2" s="36"/>
      <c r="X2" s="36"/>
      <c r="Y2" s="36"/>
      <c r="Z2" s="36"/>
      <c r="AA2" s="36"/>
      <c r="AB2" s="37"/>
    </row>
    <row r="3" spans="1:28">
      <c r="A3">
        <v>1</v>
      </c>
      <c r="B3" s="32" t="str">
        <f>Critères!$B3</f>
        <v>1.1</v>
      </c>
      <c r="C3" s="32" t="str">
        <f>Critères!$A3</f>
        <v>IMAGES</v>
      </c>
      <c r="D3" s="32" t="str">
        <f>'P01'!$D4</f>
        <v>C</v>
      </c>
      <c r="E3" s="32" t="str">
        <f>'P02'!$D4</f>
        <v>C</v>
      </c>
      <c r="F3" s="32" t="str">
        <f>'P03'!$D4</f>
        <v>C</v>
      </c>
      <c r="G3" s="32" t="str">
        <f>'P04'!$D4</f>
        <v>C</v>
      </c>
      <c r="H3" s="32" t="str">
        <f>'P05'!$D4</f>
        <v>C</v>
      </c>
      <c r="I3" s="32" t="str">
        <f>'P06'!$D4</f>
        <v>C</v>
      </c>
      <c r="J3" s="32" t="str">
        <f>'P07'!$D4</f>
        <v>C</v>
      </c>
      <c r="K3" s="32" t="str">
        <f>'P08'!$D4</f>
        <v>C</v>
      </c>
      <c r="L3" s="35">
        <f t="shared" ref="L3:L11" si="0">COUNTIF(D3:K3,"C")</f>
        <v>8</v>
      </c>
      <c r="M3" s="35">
        <f t="shared" ref="M3:M11" si="1">COUNTIF(D3:K3,"NC")</f>
        <v>0</v>
      </c>
      <c r="N3" s="35">
        <f t="shared" ref="N3:N11" si="2">COUNTIF(D3:K3,"NA")</f>
        <v>0</v>
      </c>
      <c r="O3" s="35">
        <f t="shared" ref="O3:O11" si="3">COUNTIF(D3:K3,"NT")</f>
        <v>0</v>
      </c>
      <c r="P3" t="str">
        <f t="shared" ref="P3:P11" si="4">IF(M3&gt;0,"NC",IF(L3&gt;0,"C",IF(O3&gt;0,"NT","NA")))</f>
        <v>C</v>
      </c>
      <c r="Q3">
        <v>1</v>
      </c>
      <c r="R3" s="32" t="str">
        <f>Critères!$B3</f>
        <v>1.1</v>
      </c>
      <c r="S3" s="32" t="str">
        <f>Critères!$A3</f>
        <v>IMAGES</v>
      </c>
      <c r="T3" s="32" t="str">
        <f>'P01'!$E4</f>
        <v>N</v>
      </c>
      <c r="U3" s="32" t="str">
        <f>'P02'!$E4</f>
        <v>N</v>
      </c>
      <c r="V3" s="32" t="str">
        <f>'P03'!$E4</f>
        <v>N</v>
      </c>
      <c r="W3" s="32" t="str">
        <f>'P04'!$E4</f>
        <v>N</v>
      </c>
      <c r="X3" s="32" t="str">
        <f>'P05'!$E4</f>
        <v>N</v>
      </c>
      <c r="Y3" s="32" t="str">
        <f>'P06'!$E4</f>
        <v>N</v>
      </c>
      <c r="Z3" s="32" t="str">
        <f>'P07'!$E4</f>
        <v>N</v>
      </c>
      <c r="AA3" s="32" t="str">
        <f>'P08'!$E4</f>
        <v>N</v>
      </c>
      <c r="AB3" s="35">
        <f t="shared" ref="AB3:AB11" si="5">COUNTIF(T3:AA3,"D")</f>
        <v>0</v>
      </c>
    </row>
    <row r="4" spans="1:28">
      <c r="A4">
        <v>1</v>
      </c>
      <c r="B4" s="32" t="str">
        <f>Critères!$B4</f>
        <v>1.2</v>
      </c>
      <c r="C4" s="32" t="str">
        <f>Critères!$A3</f>
        <v>IMAGES</v>
      </c>
      <c r="D4" s="32" t="str">
        <f>'P01'!$D5</f>
        <v>NC</v>
      </c>
      <c r="E4" s="32" t="str">
        <f>'P02'!$D5</f>
        <v>NC</v>
      </c>
      <c r="F4" s="32" t="str">
        <f>'P03'!$D5</f>
        <v>NC</v>
      </c>
      <c r="G4" s="32" t="str">
        <f>'P04'!$D5</f>
        <v>NC</v>
      </c>
      <c r="H4" s="32" t="str">
        <f>'P05'!$D5</f>
        <v>NC</v>
      </c>
      <c r="I4" s="32" t="str">
        <f>'P06'!$D5</f>
        <v>NC</v>
      </c>
      <c r="J4" s="32" t="str">
        <f>'P07'!$D5</f>
        <v>NC</v>
      </c>
      <c r="K4" s="32" t="str">
        <f>'P08'!$D5</f>
        <v>NC</v>
      </c>
      <c r="L4" s="35">
        <f t="shared" si="0"/>
        <v>0</v>
      </c>
      <c r="M4" s="35">
        <f t="shared" si="1"/>
        <v>8</v>
      </c>
      <c r="N4" s="35">
        <f t="shared" si="2"/>
        <v>0</v>
      </c>
      <c r="O4" s="35">
        <f t="shared" si="3"/>
        <v>0</v>
      </c>
      <c r="P4" t="str">
        <f t="shared" si="4"/>
        <v>NC</v>
      </c>
      <c r="Q4">
        <v>1</v>
      </c>
      <c r="R4" s="32" t="str">
        <f>Critères!$B4</f>
        <v>1.2</v>
      </c>
      <c r="S4" s="32" t="str">
        <f>Critères!$A3</f>
        <v>IMAGES</v>
      </c>
      <c r="T4" s="32" t="str">
        <f>'P01'!$E5</f>
        <v>N</v>
      </c>
      <c r="U4" s="32" t="str">
        <f>'P02'!$E5</f>
        <v>N</v>
      </c>
      <c r="V4" s="32" t="str">
        <f>'P03'!$E5</f>
        <v>N</v>
      </c>
      <c r="W4" s="32" t="str">
        <f>'P04'!$E5</f>
        <v>N</v>
      </c>
      <c r="X4" s="32" t="str">
        <f>'P05'!$E5</f>
        <v>N</v>
      </c>
      <c r="Y4" s="32" t="str">
        <f>'P06'!$E5</f>
        <v>N</v>
      </c>
      <c r="Z4" s="32" t="str">
        <f>'P07'!$E5</f>
        <v>N</v>
      </c>
      <c r="AA4" s="32" t="str">
        <f>'P08'!$E5</f>
        <v>N</v>
      </c>
      <c r="AB4" s="35">
        <f t="shared" si="5"/>
        <v>0</v>
      </c>
    </row>
    <row r="5" spans="1:28">
      <c r="A5">
        <v>1</v>
      </c>
      <c r="B5" s="32" t="str">
        <f>Critères!$B5</f>
        <v>1.3</v>
      </c>
      <c r="C5" s="32" t="str">
        <f>Critères!$A3</f>
        <v>IMAGES</v>
      </c>
      <c r="D5" s="32" t="str">
        <f>'P01'!$D6</f>
        <v>C</v>
      </c>
      <c r="E5" s="32" t="str">
        <f>'P02'!$D6</f>
        <v>C</v>
      </c>
      <c r="F5" s="32" t="str">
        <f>'P03'!$D6</f>
        <v>NC</v>
      </c>
      <c r="G5" s="32" t="str">
        <f>'P04'!$D6</f>
        <v>C</v>
      </c>
      <c r="H5" s="32" t="str">
        <f>'P05'!$D6</f>
        <v>C</v>
      </c>
      <c r="I5" s="32" t="str">
        <f>'P06'!$D6</f>
        <v>C</v>
      </c>
      <c r="J5" s="32" t="str">
        <f>'P07'!$D6</f>
        <v>C</v>
      </c>
      <c r="K5" s="32" t="str">
        <f>'P08'!$D6</f>
        <v>C</v>
      </c>
      <c r="L5" s="35">
        <f t="shared" si="0"/>
        <v>7</v>
      </c>
      <c r="M5" s="35">
        <f t="shared" si="1"/>
        <v>1</v>
      </c>
      <c r="N5" s="35">
        <f t="shared" si="2"/>
        <v>0</v>
      </c>
      <c r="O5" s="35">
        <f t="shared" si="3"/>
        <v>0</v>
      </c>
      <c r="P5" t="str">
        <f t="shared" si="4"/>
        <v>NC</v>
      </c>
      <c r="Q5">
        <v>1</v>
      </c>
      <c r="R5" s="32" t="str">
        <f>Critères!$B5</f>
        <v>1.3</v>
      </c>
      <c r="S5" s="32" t="str">
        <f>Critères!$A3</f>
        <v>IMAGES</v>
      </c>
      <c r="T5" s="32" t="str">
        <f>'P01'!$E6</f>
        <v>N</v>
      </c>
      <c r="U5" s="32" t="str">
        <f>'P02'!$E6</f>
        <v>N</v>
      </c>
      <c r="V5" s="32" t="str">
        <f>'P03'!$E6</f>
        <v>N</v>
      </c>
      <c r="W5" s="32" t="str">
        <f>'P04'!$E6</f>
        <v>N</v>
      </c>
      <c r="X5" s="32" t="str">
        <f>'P05'!$E6</f>
        <v>N</v>
      </c>
      <c r="Y5" s="32" t="str">
        <f>'P06'!$E6</f>
        <v>N</v>
      </c>
      <c r="Z5" s="32" t="str">
        <f>'P07'!$E6</f>
        <v>N</v>
      </c>
      <c r="AA5" s="32" t="str">
        <f>'P08'!$E6</f>
        <v>N</v>
      </c>
      <c r="AB5" s="35">
        <f t="shared" si="5"/>
        <v>0</v>
      </c>
    </row>
    <row r="6" spans="1:28">
      <c r="A6">
        <v>1</v>
      </c>
      <c r="B6" s="32" t="str">
        <f>Critères!$B6</f>
        <v>1.4</v>
      </c>
      <c r="C6" s="32" t="str">
        <f>Critères!$A3</f>
        <v>IMAGES</v>
      </c>
      <c r="D6" s="32" t="str">
        <f>'P01'!$D7</f>
        <v>NA</v>
      </c>
      <c r="E6" s="32" t="str">
        <f>'P02'!$D7</f>
        <v>NA</v>
      </c>
      <c r="F6" s="32" t="str">
        <f>'P03'!$D7</f>
        <v>NA</v>
      </c>
      <c r="G6" s="32" t="str">
        <f>'P04'!$D7</f>
        <v>NA</v>
      </c>
      <c r="H6" s="32" t="str">
        <f>'P05'!$D7</f>
        <v>NA</v>
      </c>
      <c r="I6" s="32" t="str">
        <f>'P06'!$D7</f>
        <v>NA</v>
      </c>
      <c r="J6" s="32" t="str">
        <f>'P07'!$D7</f>
        <v>NA</v>
      </c>
      <c r="K6" s="32" t="str">
        <f>'P08'!$D7</f>
        <v>NA</v>
      </c>
      <c r="L6" s="35">
        <f t="shared" si="0"/>
        <v>0</v>
      </c>
      <c r="M6" s="35">
        <f t="shared" si="1"/>
        <v>0</v>
      </c>
      <c r="N6" s="35">
        <f t="shared" si="2"/>
        <v>8</v>
      </c>
      <c r="O6" s="35">
        <f t="shared" si="3"/>
        <v>0</v>
      </c>
      <c r="P6" t="str">
        <f t="shared" si="4"/>
        <v>NA</v>
      </c>
      <c r="Q6">
        <v>1</v>
      </c>
      <c r="R6" s="32" t="str">
        <f>Critères!$B6</f>
        <v>1.4</v>
      </c>
      <c r="S6" s="32" t="str">
        <f>Critères!$A3</f>
        <v>IMAGES</v>
      </c>
      <c r="T6" s="32" t="str">
        <f>'P01'!$E7</f>
        <v>N</v>
      </c>
      <c r="U6" s="32" t="str">
        <f>'P02'!$E7</f>
        <v>N</v>
      </c>
      <c r="V6" s="32" t="str">
        <f>'P03'!$E7</f>
        <v>N</v>
      </c>
      <c r="W6" s="32" t="str">
        <f>'P04'!$E7</f>
        <v>N</v>
      </c>
      <c r="X6" s="32" t="str">
        <f>'P05'!$E7</f>
        <v>N</v>
      </c>
      <c r="Y6" s="32" t="str">
        <f>'P06'!$E7</f>
        <v>N</v>
      </c>
      <c r="Z6" s="32" t="str">
        <f>'P07'!$E7</f>
        <v>N</v>
      </c>
      <c r="AA6" s="32" t="str">
        <f>'P08'!$E7</f>
        <v>N</v>
      </c>
      <c r="AB6" s="35">
        <f t="shared" si="5"/>
        <v>0</v>
      </c>
    </row>
    <row r="7" spans="1:28">
      <c r="A7">
        <v>1</v>
      </c>
      <c r="B7" s="32" t="str">
        <f>Critères!$B7</f>
        <v>1.5</v>
      </c>
      <c r="C7" s="32" t="str">
        <f>Critères!$A3</f>
        <v>IMAGES</v>
      </c>
      <c r="D7" s="32" t="str">
        <f>'P01'!$D8</f>
        <v>NA</v>
      </c>
      <c r="E7" s="32" t="str">
        <f>'P02'!$D8</f>
        <v>NA</v>
      </c>
      <c r="F7" s="32" t="str">
        <f>'P03'!$D8</f>
        <v>NA</v>
      </c>
      <c r="G7" s="32" t="str">
        <f>'P04'!$D8</f>
        <v>NA</v>
      </c>
      <c r="H7" s="32" t="str">
        <f>'P05'!$D8</f>
        <v>NA</v>
      </c>
      <c r="I7" s="32" t="str">
        <f>'P06'!$D8</f>
        <v>NA</v>
      </c>
      <c r="J7" s="32" t="str">
        <f>'P07'!$D8</f>
        <v>NA</v>
      </c>
      <c r="K7" s="32" t="str">
        <f>'P08'!$D8</f>
        <v>NA</v>
      </c>
      <c r="L7" s="35">
        <f t="shared" si="0"/>
        <v>0</v>
      </c>
      <c r="M7" s="35">
        <f t="shared" si="1"/>
        <v>0</v>
      </c>
      <c r="N7" s="35">
        <f t="shared" si="2"/>
        <v>8</v>
      </c>
      <c r="O7" s="35">
        <f t="shared" si="3"/>
        <v>0</v>
      </c>
      <c r="P7" t="str">
        <f t="shared" si="4"/>
        <v>NA</v>
      </c>
      <c r="Q7">
        <v>1</v>
      </c>
      <c r="R7" s="32" t="str">
        <f>Critères!$B7</f>
        <v>1.5</v>
      </c>
      <c r="S7" s="32" t="str">
        <f>Critères!$A3</f>
        <v>IMAGES</v>
      </c>
      <c r="T7" s="32" t="str">
        <f>'P01'!$E8</f>
        <v>N</v>
      </c>
      <c r="U7" s="32" t="str">
        <f>'P02'!$E8</f>
        <v>N</v>
      </c>
      <c r="V7" s="32" t="str">
        <f>'P03'!$E8</f>
        <v>N</v>
      </c>
      <c r="W7" s="32" t="str">
        <f>'P04'!$E8</f>
        <v>N</v>
      </c>
      <c r="X7" s="32" t="str">
        <f>'P05'!$E8</f>
        <v>N</v>
      </c>
      <c r="Y7" s="32" t="str">
        <f>'P06'!$E8</f>
        <v>N</v>
      </c>
      <c r="Z7" s="32" t="str">
        <f>'P07'!$E8</f>
        <v>N</v>
      </c>
      <c r="AA7" s="32" t="str">
        <f>'P08'!$E8</f>
        <v>N</v>
      </c>
      <c r="AB7" s="35">
        <f t="shared" si="5"/>
        <v>0</v>
      </c>
    </row>
    <row r="8" spans="1:28">
      <c r="A8">
        <v>1</v>
      </c>
      <c r="B8" s="32" t="str">
        <f>Critères!$B8</f>
        <v>1.6</v>
      </c>
      <c r="C8" s="32" t="str">
        <f>Critères!$A3</f>
        <v>IMAGES</v>
      </c>
      <c r="D8" s="32" t="str">
        <f>'P01'!$D9</f>
        <v>NA</v>
      </c>
      <c r="E8" s="32" t="str">
        <f>'P02'!$D9</f>
        <v>NA</v>
      </c>
      <c r="F8" s="32" t="str">
        <f>'P03'!$D9</f>
        <v>NA</v>
      </c>
      <c r="G8" s="32" t="str">
        <f>'P04'!$D9</f>
        <v>NA</v>
      </c>
      <c r="H8" s="32" t="str">
        <f>'P05'!$D9</f>
        <v>NC</v>
      </c>
      <c r="I8" s="32" t="str">
        <f>'P06'!$D9</f>
        <v>NA</v>
      </c>
      <c r="J8" s="32" t="str">
        <f>'P07'!$D9</f>
        <v>NA</v>
      </c>
      <c r="K8" s="32" t="str">
        <f>'P08'!$D9</f>
        <v>NA</v>
      </c>
      <c r="L8" s="35">
        <f t="shared" si="0"/>
        <v>0</v>
      </c>
      <c r="M8" s="35">
        <f t="shared" si="1"/>
        <v>1</v>
      </c>
      <c r="N8" s="35">
        <f t="shared" si="2"/>
        <v>7</v>
      </c>
      <c r="O8" s="35">
        <f t="shared" si="3"/>
        <v>0</v>
      </c>
      <c r="P8" t="str">
        <f t="shared" si="4"/>
        <v>NC</v>
      </c>
      <c r="Q8">
        <v>1</v>
      </c>
      <c r="R8" s="32" t="str">
        <f>Critères!$B8</f>
        <v>1.6</v>
      </c>
      <c r="S8" s="32" t="str">
        <f>Critères!$A3</f>
        <v>IMAGES</v>
      </c>
      <c r="T8" s="32" t="str">
        <f>'P01'!$E9</f>
        <v>N</v>
      </c>
      <c r="U8" s="32" t="str">
        <f>'P02'!$E9</f>
        <v>N</v>
      </c>
      <c r="V8" s="32" t="str">
        <f>'P03'!$E9</f>
        <v>N</v>
      </c>
      <c r="W8" s="32" t="str">
        <f>'P04'!$E9</f>
        <v>N</v>
      </c>
      <c r="X8" s="32" t="str">
        <f>'P05'!$E9</f>
        <v>N</v>
      </c>
      <c r="Y8" s="32" t="str">
        <f>'P06'!$E9</f>
        <v>N</v>
      </c>
      <c r="Z8" s="32" t="str">
        <f>'P07'!$E9</f>
        <v>N</v>
      </c>
      <c r="AA8" s="32" t="str">
        <f>'P08'!$E9</f>
        <v>N</v>
      </c>
      <c r="AB8" s="35">
        <f t="shared" si="5"/>
        <v>0</v>
      </c>
    </row>
    <row r="9" spans="1:28">
      <c r="A9">
        <v>1</v>
      </c>
      <c r="B9" s="32" t="str">
        <f>Critères!$B9</f>
        <v>1.7</v>
      </c>
      <c r="C9" s="32" t="str">
        <f>Critères!$A3</f>
        <v>IMAGES</v>
      </c>
      <c r="D9" s="32" t="str">
        <f>'P01'!$D10</f>
        <v>NA</v>
      </c>
      <c r="E9" s="32" t="str">
        <f>'P02'!$D10</f>
        <v>NA</v>
      </c>
      <c r="F9" s="32" t="str">
        <f>'P03'!$D10</f>
        <v>NA</v>
      </c>
      <c r="G9" s="32" t="str">
        <f>'P04'!$D10</f>
        <v>NA</v>
      </c>
      <c r="H9" s="32" t="str">
        <f>'P05'!$D10</f>
        <v>NA</v>
      </c>
      <c r="I9" s="32" t="str">
        <f>'P06'!$D10</f>
        <v>NA</v>
      </c>
      <c r="J9" s="32" t="str">
        <f>'P07'!$D10</f>
        <v>NA</v>
      </c>
      <c r="K9" s="32" t="str">
        <f>'P08'!$D10</f>
        <v>NA</v>
      </c>
      <c r="L9" s="35">
        <f t="shared" si="0"/>
        <v>0</v>
      </c>
      <c r="M9" s="35">
        <f t="shared" si="1"/>
        <v>0</v>
      </c>
      <c r="N9" s="35">
        <f t="shared" si="2"/>
        <v>8</v>
      </c>
      <c r="O9" s="35">
        <f t="shared" si="3"/>
        <v>0</v>
      </c>
      <c r="P9" t="str">
        <f t="shared" si="4"/>
        <v>NA</v>
      </c>
      <c r="Q9">
        <v>1</v>
      </c>
      <c r="R9" s="32" t="str">
        <f>Critères!$B9</f>
        <v>1.7</v>
      </c>
      <c r="S9" s="32" t="str">
        <f>Critères!$A3</f>
        <v>IMAGES</v>
      </c>
      <c r="T9" s="32" t="str">
        <f>'P01'!$E10</f>
        <v>N</v>
      </c>
      <c r="U9" s="32" t="str">
        <f>'P02'!$E10</f>
        <v>N</v>
      </c>
      <c r="V9" s="32" t="str">
        <f>'P03'!$E10</f>
        <v>N</v>
      </c>
      <c r="W9" s="32" t="str">
        <f>'P04'!$E10</f>
        <v>N</v>
      </c>
      <c r="X9" s="32" t="str">
        <f>'P05'!$E10</f>
        <v>N</v>
      </c>
      <c r="Y9" s="32" t="str">
        <f>'P06'!$E10</f>
        <v>N</v>
      </c>
      <c r="Z9" s="32" t="str">
        <f>'P07'!$E10</f>
        <v>N</v>
      </c>
      <c r="AA9" s="32" t="str">
        <f>'P08'!$E10</f>
        <v>N</v>
      </c>
      <c r="AB9" s="35">
        <f t="shared" si="5"/>
        <v>0</v>
      </c>
    </row>
    <row r="10" spans="1:28">
      <c r="A10">
        <v>1</v>
      </c>
      <c r="B10" s="32" t="str">
        <f>Critères!$B10</f>
        <v>1.8</v>
      </c>
      <c r="C10" s="32" t="str">
        <f>Critères!$A3</f>
        <v>IMAGES</v>
      </c>
      <c r="D10" s="32" t="str">
        <f>'P01'!$D11</f>
        <v>NA</v>
      </c>
      <c r="E10" s="32" t="str">
        <f>'P02'!$D11</f>
        <v>NA</v>
      </c>
      <c r="F10" s="32" t="str">
        <f>'P03'!$D11</f>
        <v>NA</v>
      </c>
      <c r="G10" s="32" t="str">
        <f>'P04'!$D11</f>
        <v>NA</v>
      </c>
      <c r="H10" s="32" t="str">
        <f>'P05'!$D11</f>
        <v>NA</v>
      </c>
      <c r="I10" s="32" t="str">
        <f>'P06'!$D11</f>
        <v>NA</v>
      </c>
      <c r="J10" s="32" t="str">
        <f>'P07'!$D11</f>
        <v>NA</v>
      </c>
      <c r="K10" s="32" t="str">
        <f>'P08'!$D11</f>
        <v>NA</v>
      </c>
      <c r="L10" s="35">
        <f t="shared" si="0"/>
        <v>0</v>
      </c>
      <c r="M10" s="35">
        <f t="shared" si="1"/>
        <v>0</v>
      </c>
      <c r="N10" s="35">
        <f t="shared" si="2"/>
        <v>8</v>
      </c>
      <c r="O10" s="35">
        <f t="shared" si="3"/>
        <v>0</v>
      </c>
      <c r="P10" t="str">
        <f t="shared" si="4"/>
        <v>NA</v>
      </c>
      <c r="Q10">
        <v>1</v>
      </c>
      <c r="R10" s="32" t="str">
        <f>Critères!$B10</f>
        <v>1.8</v>
      </c>
      <c r="S10" s="32" t="str">
        <f>Critères!$A3</f>
        <v>IMAGES</v>
      </c>
      <c r="T10" s="32" t="str">
        <f>'P01'!$E11</f>
        <v>N</v>
      </c>
      <c r="U10" s="32" t="str">
        <f>'P02'!$E11</f>
        <v>N</v>
      </c>
      <c r="V10" s="32" t="str">
        <f>'P03'!$E11</f>
        <v>N</v>
      </c>
      <c r="W10" s="32" t="str">
        <f>'P04'!$E11</f>
        <v>N</v>
      </c>
      <c r="X10" s="32" t="str">
        <f>'P05'!$E11</f>
        <v>N</v>
      </c>
      <c r="Y10" s="32" t="str">
        <f>'P06'!$E11</f>
        <v>N</v>
      </c>
      <c r="Z10" s="32" t="str">
        <f>'P07'!$E11</f>
        <v>N</v>
      </c>
      <c r="AA10" s="32" t="str">
        <f>'P08'!$E11</f>
        <v>N</v>
      </c>
      <c r="AB10" s="35">
        <f t="shared" si="5"/>
        <v>0</v>
      </c>
    </row>
    <row r="11" spans="1:28">
      <c r="A11">
        <v>1</v>
      </c>
      <c r="B11" s="32" t="str">
        <f>Critères!$B11</f>
        <v>1.9</v>
      </c>
      <c r="C11" s="32" t="str">
        <f>Critères!$A3</f>
        <v>IMAGES</v>
      </c>
      <c r="D11" s="32" t="str">
        <f>'P01'!$D12</f>
        <v>NA</v>
      </c>
      <c r="E11" s="32" t="str">
        <f>'P02'!$D12</f>
        <v>NA</v>
      </c>
      <c r="F11" s="32" t="str">
        <f>'P03'!$D12</f>
        <v>NA</v>
      </c>
      <c r="G11" s="32" t="str">
        <f>'P04'!$D12</f>
        <v>NA</v>
      </c>
      <c r="H11" s="32" t="str">
        <f>'P05'!$D12</f>
        <v>NA</v>
      </c>
      <c r="I11" s="32" t="str">
        <f>'P06'!$D12</f>
        <v>NA</v>
      </c>
      <c r="J11" s="32" t="str">
        <f>'P07'!$D12</f>
        <v>NA</v>
      </c>
      <c r="K11" s="32" t="str">
        <f>'P08'!$D12</f>
        <v>NA</v>
      </c>
      <c r="L11" s="35">
        <f t="shared" si="0"/>
        <v>0</v>
      </c>
      <c r="M11" s="35">
        <f t="shared" si="1"/>
        <v>0</v>
      </c>
      <c r="N11" s="35">
        <f t="shared" si="2"/>
        <v>8</v>
      </c>
      <c r="O11" s="35">
        <f t="shared" si="3"/>
        <v>0</v>
      </c>
      <c r="P11" t="str">
        <f t="shared" si="4"/>
        <v>NA</v>
      </c>
      <c r="Q11">
        <v>1</v>
      </c>
      <c r="R11" s="32" t="str">
        <f>Critères!$B11</f>
        <v>1.9</v>
      </c>
      <c r="S11" s="32" t="str">
        <f>Critères!$A3</f>
        <v>IMAGES</v>
      </c>
      <c r="T11" s="32" t="str">
        <f>'P01'!$E12</f>
        <v>N</v>
      </c>
      <c r="U11" s="32" t="str">
        <f>'P02'!$E12</f>
        <v>N</v>
      </c>
      <c r="V11" s="32" t="str">
        <f>'P03'!$E12</f>
        <v>N</v>
      </c>
      <c r="W11" s="32" t="str">
        <f>'P04'!$E12</f>
        <v>N</v>
      </c>
      <c r="X11" s="32" t="str">
        <f>'P05'!$E12</f>
        <v>N</v>
      </c>
      <c r="Y11" s="32" t="str">
        <f>'P06'!$E12</f>
        <v>N</v>
      </c>
      <c r="Z11" s="32" t="str">
        <f>'P07'!$E12</f>
        <v>N</v>
      </c>
      <c r="AA11" s="32" t="str">
        <f>'P08'!$E12</f>
        <v>N</v>
      </c>
      <c r="AB11" s="35">
        <f t="shared" si="5"/>
        <v>0</v>
      </c>
    </row>
    <row r="12" spans="1:28">
      <c r="A12" s="5"/>
      <c r="B12" s="38"/>
      <c r="C12" s="38"/>
      <c r="D12" s="38"/>
      <c r="E12" s="38"/>
      <c r="F12" s="38"/>
      <c r="G12" s="38"/>
      <c r="H12" s="38"/>
      <c r="I12" s="38"/>
      <c r="J12" s="38"/>
      <c r="K12" s="38"/>
      <c r="L12" s="39">
        <f>SUM(L3:L11)</f>
        <v>15</v>
      </c>
      <c r="M12" s="39">
        <f>SUM(M3:M11)</f>
        <v>10</v>
      </c>
      <c r="N12" s="39">
        <f>SUM(N3:N11)</f>
        <v>47</v>
      </c>
      <c r="O12" s="39">
        <f>SUM(O3:O11)</f>
        <v>0</v>
      </c>
      <c r="Q12" s="5"/>
      <c r="R12" s="38"/>
      <c r="S12" s="38"/>
      <c r="T12" s="38"/>
      <c r="U12" s="38"/>
      <c r="V12" s="38"/>
      <c r="W12" s="38"/>
      <c r="X12" s="38"/>
      <c r="Y12" s="38"/>
      <c r="Z12" s="38"/>
      <c r="AA12" s="38"/>
      <c r="AB12" s="39">
        <f>SUM(AB1:AB11)</f>
        <v>0</v>
      </c>
    </row>
    <row r="13" spans="1:28">
      <c r="A13">
        <v>2</v>
      </c>
      <c r="B13" s="32" t="str">
        <f>Critères!$B12</f>
        <v>2.1</v>
      </c>
      <c r="C13" s="32" t="str">
        <f>Critères!$A12</f>
        <v>CADRES</v>
      </c>
      <c r="D13" s="32" t="str">
        <f>'P01'!$D13</f>
        <v>NA</v>
      </c>
      <c r="E13" s="32" t="str">
        <f>'P02'!$D13</f>
        <v>NA</v>
      </c>
      <c r="F13" s="32" t="str">
        <f>'P03'!$D13</f>
        <v>NA</v>
      </c>
      <c r="G13" s="32" t="str">
        <f>'P04'!$D13</f>
        <v>NA</v>
      </c>
      <c r="H13" s="32" t="str">
        <f>'P05'!$D13</f>
        <v>NA</v>
      </c>
      <c r="I13" s="32" t="str">
        <f>'P06'!$D13</f>
        <v>NA</v>
      </c>
      <c r="J13" s="32" t="str">
        <f>'P07'!$D13</f>
        <v>NA</v>
      </c>
      <c r="K13" s="32" t="str">
        <f>'P08'!$D13</f>
        <v>NA</v>
      </c>
      <c r="L13" s="35">
        <f>COUNTIF(D13:K13,"C")</f>
        <v>0</v>
      </c>
      <c r="M13" s="35">
        <f>COUNTIF(D13:K13,"NC")</f>
        <v>0</v>
      </c>
      <c r="N13" s="35">
        <f>COUNTIF(D13:K13,"NA")</f>
        <v>8</v>
      </c>
      <c r="O13" s="35">
        <f>COUNTIF(D13:K13,"NT")</f>
        <v>0</v>
      </c>
      <c r="P13" t="str">
        <f>IF(M13&gt;0,"NC",IF(L13&gt;0,"C",IF(O13&gt;0,"NT","NA")))</f>
        <v>NA</v>
      </c>
      <c r="Q13">
        <v>2</v>
      </c>
      <c r="R13" s="32" t="str">
        <f>Critères!$B12</f>
        <v>2.1</v>
      </c>
      <c r="S13" s="32" t="str">
        <f>Critères!$A12</f>
        <v>CADRES</v>
      </c>
      <c r="T13" s="32" t="str">
        <f>'P01'!$E13</f>
        <v>N</v>
      </c>
      <c r="U13" s="32" t="str">
        <f>'P02'!$E13</f>
        <v>N</v>
      </c>
      <c r="V13" s="32" t="str">
        <f>'P03'!$E13</f>
        <v>N</v>
      </c>
      <c r="W13" s="32" t="str">
        <f>'P04'!$E13</f>
        <v>N</v>
      </c>
      <c r="X13" s="32" t="str">
        <f>'P05'!$E13</f>
        <v>N</v>
      </c>
      <c r="Y13" s="32" t="str">
        <f>'P06'!$E13</f>
        <v>N</v>
      </c>
      <c r="Z13" s="32" t="str">
        <f>'P07'!$E13</f>
        <v>N</v>
      </c>
      <c r="AA13" s="32" t="str">
        <f>'P08'!$E13</f>
        <v>N</v>
      </c>
      <c r="AB13" s="35">
        <f>COUNTIF(T13:AA13,"D")</f>
        <v>0</v>
      </c>
    </row>
    <row r="14" spans="1:28">
      <c r="A14">
        <v>2</v>
      </c>
      <c r="B14" s="32" t="str">
        <f>Critères!$B13</f>
        <v>2.2</v>
      </c>
      <c r="C14" s="32" t="str">
        <f>Critères!$A12</f>
        <v>CADRES</v>
      </c>
      <c r="D14" s="32" t="str">
        <f>'P01'!$D14</f>
        <v>NA</v>
      </c>
      <c r="E14" s="32" t="str">
        <f>'P02'!$D14</f>
        <v>NA</v>
      </c>
      <c r="F14" s="32" t="str">
        <f>'P03'!$D14</f>
        <v>NA</v>
      </c>
      <c r="G14" s="32" t="str">
        <f>'P04'!$D14</f>
        <v>NA</v>
      </c>
      <c r="H14" s="32" t="str">
        <f>'P05'!$D14</f>
        <v>NA</v>
      </c>
      <c r="I14" s="32" t="str">
        <f>'P06'!$D14</f>
        <v>NA</v>
      </c>
      <c r="J14" s="32" t="str">
        <f>'P07'!$D14</f>
        <v>NA</v>
      </c>
      <c r="K14" s="32" t="str">
        <f>'P08'!$D14</f>
        <v>NA</v>
      </c>
      <c r="L14" s="35">
        <f>COUNTIF(D14:K14,"C")</f>
        <v>0</v>
      </c>
      <c r="M14" s="35">
        <f>COUNTIF(D14:K14,"NC")</f>
        <v>0</v>
      </c>
      <c r="N14" s="35">
        <f>COUNTIF(D14:K14,"NA")</f>
        <v>8</v>
      </c>
      <c r="O14" s="35">
        <f>COUNTIF(D14:K14,"NT")</f>
        <v>0</v>
      </c>
      <c r="P14" t="str">
        <f>IF(M14&gt;0,"NC",IF(L14&gt;0,"C",IF(O14&gt;0,"NT","NA")))</f>
        <v>NA</v>
      </c>
      <c r="Q14">
        <v>2</v>
      </c>
      <c r="R14" s="32" t="str">
        <f>Critères!$B13</f>
        <v>2.2</v>
      </c>
      <c r="S14" s="32" t="str">
        <f>Critères!$A12</f>
        <v>CADRES</v>
      </c>
      <c r="T14" s="32" t="str">
        <f>'P01'!$E14</f>
        <v>N</v>
      </c>
      <c r="U14" s="32" t="str">
        <f>'P02'!$E14</f>
        <v>N</v>
      </c>
      <c r="V14" s="32" t="str">
        <f>'P03'!$E14</f>
        <v>N</v>
      </c>
      <c r="W14" s="32" t="str">
        <f>'P04'!$E14</f>
        <v>N</v>
      </c>
      <c r="X14" s="32" t="str">
        <f>'P05'!$E14</f>
        <v>N</v>
      </c>
      <c r="Y14" s="32" t="str">
        <f>'P06'!$E14</f>
        <v>N</v>
      </c>
      <c r="Z14" s="32" t="str">
        <f>'P07'!$E14</f>
        <v>N</v>
      </c>
      <c r="AA14" s="32" t="str">
        <f>'P08'!$E14</f>
        <v>N</v>
      </c>
      <c r="AB14" s="35">
        <f>COUNTIF(T14:AA14,"D")</f>
        <v>0</v>
      </c>
    </row>
    <row r="15" spans="1:28">
      <c r="A15" s="5"/>
      <c r="B15" s="38"/>
      <c r="C15" s="38"/>
      <c r="D15" s="38"/>
      <c r="E15" s="38"/>
      <c r="F15" s="38"/>
      <c r="G15" s="38"/>
      <c r="H15" s="38"/>
      <c r="I15" s="38"/>
      <c r="J15" s="38"/>
      <c r="K15" s="38"/>
      <c r="L15" s="39">
        <f>SUM(L13:L14)</f>
        <v>0</v>
      </c>
      <c r="M15" s="39">
        <f>SUM(M13:M14)</f>
        <v>0</v>
      </c>
      <c r="N15" s="39">
        <f>SUM(N13:N14)</f>
        <v>16</v>
      </c>
      <c r="O15" s="39">
        <f>SUM(O13:O14)</f>
        <v>0</v>
      </c>
      <c r="Q15" s="5"/>
      <c r="R15" s="38"/>
      <c r="S15" s="38"/>
      <c r="T15" s="38"/>
      <c r="U15" s="38"/>
      <c r="V15" s="38"/>
      <c r="W15" s="38"/>
      <c r="X15" s="38"/>
      <c r="Y15" s="38"/>
      <c r="Z15" s="38"/>
      <c r="AA15" s="38"/>
      <c r="AB15" s="39">
        <f>SUM(AB13:AB14)</f>
        <v>0</v>
      </c>
    </row>
    <row r="16" spans="1:28">
      <c r="A16">
        <v>3</v>
      </c>
      <c r="B16" s="32" t="str">
        <f>Critères!$B14</f>
        <v>3.1</v>
      </c>
      <c r="C16" s="32" t="str">
        <f>Critères!$A14</f>
        <v>COULEURS</v>
      </c>
      <c r="D16" s="32" t="str">
        <f>'P01'!$D15</f>
        <v>C</v>
      </c>
      <c r="E16" s="32" t="str">
        <f>'P02'!$D15</f>
        <v>C</v>
      </c>
      <c r="F16" s="32" t="str">
        <f>'P03'!$D15</f>
        <v>C</v>
      </c>
      <c r="G16" s="32" t="str">
        <f>'P04'!$D15</f>
        <v>C</v>
      </c>
      <c r="H16" s="32" t="str">
        <f>'P05'!$D15</f>
        <v>C</v>
      </c>
      <c r="I16" s="32" t="str">
        <f>'P06'!$D15</f>
        <v>C</v>
      </c>
      <c r="J16" s="32" t="str">
        <f>'P07'!$D15</f>
        <v>C</v>
      </c>
      <c r="K16" s="32" t="str">
        <f>'P08'!$D15</f>
        <v>C</v>
      </c>
      <c r="L16" s="35">
        <f>COUNTIF(D16:K16,"C")</f>
        <v>8</v>
      </c>
      <c r="M16" s="35">
        <f>COUNTIF(D16:K16,"NC")</f>
        <v>0</v>
      </c>
      <c r="N16" s="35">
        <f>COUNTIF(D16:K16,"NA")</f>
        <v>0</v>
      </c>
      <c r="O16" s="35">
        <f>COUNTIF(D16:K16,"NT")</f>
        <v>0</v>
      </c>
      <c r="P16" t="str">
        <f>IF(M16&gt;0,"NC",IF(L16&gt;0,"C",IF(O16&gt;0,"NT","NA")))</f>
        <v>C</v>
      </c>
      <c r="Q16">
        <v>3</v>
      </c>
      <c r="R16" s="32" t="str">
        <f>Critères!$B14</f>
        <v>3.1</v>
      </c>
      <c r="S16" s="32" t="str">
        <f>Critères!$A14</f>
        <v>COULEURS</v>
      </c>
      <c r="T16" s="32" t="str">
        <f>'P01'!$E15</f>
        <v>N</v>
      </c>
      <c r="U16" s="32" t="str">
        <f>'P02'!$E15</f>
        <v>N</v>
      </c>
      <c r="V16" s="32" t="str">
        <f>'P03'!$E15</f>
        <v>N</v>
      </c>
      <c r="W16" s="32" t="str">
        <f>'P04'!$E15</f>
        <v>N</v>
      </c>
      <c r="X16" s="32" t="str">
        <f>'P05'!$E15</f>
        <v>N</v>
      </c>
      <c r="Y16" s="32" t="str">
        <f>'P06'!$E15</f>
        <v>N</v>
      </c>
      <c r="Z16" s="32" t="str">
        <f>'P07'!$E15</f>
        <v>N</v>
      </c>
      <c r="AA16" s="32" t="str">
        <f>'P08'!$E15</f>
        <v>N</v>
      </c>
      <c r="AB16" s="35">
        <f>COUNTIF(T16:AA16,"D")</f>
        <v>0</v>
      </c>
    </row>
    <row r="17" spans="1:28">
      <c r="A17">
        <v>3</v>
      </c>
      <c r="B17" s="32" t="str">
        <f>Critères!$B15</f>
        <v>3.2</v>
      </c>
      <c r="C17" s="32" t="str">
        <f>Critères!$A14</f>
        <v>COULEURS</v>
      </c>
      <c r="D17" s="32" t="str">
        <f>'P01'!$D16</f>
        <v>NC</v>
      </c>
      <c r="E17" s="32" t="str">
        <f>'P02'!$D16</f>
        <v>NC</v>
      </c>
      <c r="F17" s="32" t="str">
        <f>'P03'!$D16</f>
        <v>NC</v>
      </c>
      <c r="G17" s="32" t="str">
        <f>'P04'!$D16</f>
        <v>NC</v>
      </c>
      <c r="H17" s="32" t="str">
        <f>'P05'!$D16</f>
        <v>NC</v>
      </c>
      <c r="I17" s="32" t="str">
        <f>'P06'!$D16</f>
        <v>NC</v>
      </c>
      <c r="J17" s="32" t="str">
        <f>'P07'!$D16</f>
        <v>NC</v>
      </c>
      <c r="K17" s="32" t="str">
        <f>'P08'!$D16</f>
        <v>NC</v>
      </c>
      <c r="L17" s="35">
        <f>COUNTIF(D17:K17,"C")</f>
        <v>0</v>
      </c>
      <c r="M17" s="35">
        <f>COUNTIF(D17:K17,"NC")</f>
        <v>8</v>
      </c>
      <c r="N17" s="35">
        <f>COUNTIF(D17:K17,"NA")</f>
        <v>0</v>
      </c>
      <c r="O17" s="35">
        <f>COUNTIF(D17:K17,"NT")</f>
        <v>0</v>
      </c>
      <c r="P17" t="str">
        <f>IF(M17&gt;0,"NC",IF(L17&gt;0,"C",IF(O17&gt;0,"NT","NA")))</f>
        <v>NC</v>
      </c>
      <c r="Q17">
        <v>3</v>
      </c>
      <c r="R17" s="32" t="str">
        <f>Critères!$B15</f>
        <v>3.2</v>
      </c>
      <c r="S17" s="32" t="str">
        <f>Critères!$A14</f>
        <v>COULEURS</v>
      </c>
      <c r="T17" s="32" t="str">
        <f>'P01'!$E16</f>
        <v>N</v>
      </c>
      <c r="U17" s="32" t="str">
        <f>'P02'!$E16</f>
        <v>N</v>
      </c>
      <c r="V17" s="32" t="str">
        <f>'P03'!$E16</f>
        <v>N</v>
      </c>
      <c r="W17" s="32" t="str">
        <f>'P04'!$E16</f>
        <v>N</v>
      </c>
      <c r="X17" s="32" t="str">
        <f>'P05'!$E16</f>
        <v>N</v>
      </c>
      <c r="Y17" s="32" t="str">
        <f>'P06'!$E16</f>
        <v>N</v>
      </c>
      <c r="Z17" s="32" t="str">
        <f>'P07'!$E16</f>
        <v>N</v>
      </c>
      <c r="AA17" s="32" t="str">
        <f>'P08'!$E16</f>
        <v>N</v>
      </c>
      <c r="AB17" s="35">
        <f>COUNTIF(T17:AA17,"D")</f>
        <v>0</v>
      </c>
    </row>
    <row r="18" spans="1:28">
      <c r="A18">
        <v>3</v>
      </c>
      <c r="B18" s="32" t="str">
        <f>Critères!$B16</f>
        <v>3.3</v>
      </c>
      <c r="C18" s="32" t="str">
        <f>Critères!$A14</f>
        <v>COULEURS</v>
      </c>
      <c r="D18" s="32" t="str">
        <f>'P01'!$D17</f>
        <v>C</v>
      </c>
      <c r="E18" s="32" t="str">
        <f>'P02'!$D17</f>
        <v>C</v>
      </c>
      <c r="F18" s="32" t="str">
        <f>'P03'!$D17</f>
        <v>C</v>
      </c>
      <c r="G18" s="32" t="str">
        <f>'P04'!$D17</f>
        <v>C</v>
      </c>
      <c r="H18" s="32" t="str">
        <f>'P05'!$D17</f>
        <v>C</v>
      </c>
      <c r="I18" s="32" t="str">
        <f>'P06'!$D17</f>
        <v>C</v>
      </c>
      <c r="J18" s="32" t="str">
        <f>'P07'!$D17</f>
        <v>C</v>
      </c>
      <c r="K18" s="32" t="str">
        <f>'P08'!$D17</f>
        <v>C</v>
      </c>
      <c r="L18" s="35">
        <f>COUNTIF(D18:K18,"C")</f>
        <v>8</v>
      </c>
      <c r="M18" s="35">
        <f>COUNTIF(D18:K18,"NC")</f>
        <v>0</v>
      </c>
      <c r="N18" s="35">
        <f>COUNTIF(D18:K18,"NA")</f>
        <v>0</v>
      </c>
      <c r="O18" s="35">
        <f>COUNTIF(D18:K18,"NT")</f>
        <v>0</v>
      </c>
      <c r="P18" t="str">
        <f>IF(M18&gt;0,"NC",IF(L18&gt;0,"C",IF(O18&gt;0,"NT","NA")))</f>
        <v>C</v>
      </c>
      <c r="Q18">
        <v>3</v>
      </c>
      <c r="R18" s="32" t="str">
        <f>Critères!$B16</f>
        <v>3.3</v>
      </c>
      <c r="S18" s="32" t="str">
        <f>Critères!$A14</f>
        <v>COULEURS</v>
      </c>
      <c r="T18" s="32" t="str">
        <f>'P01'!$E17</f>
        <v>N</v>
      </c>
      <c r="U18" s="32" t="str">
        <f>'P02'!$E17</f>
        <v>N</v>
      </c>
      <c r="V18" s="32" t="str">
        <f>'P03'!$E17</f>
        <v>N</v>
      </c>
      <c r="W18" s="32" t="str">
        <f>'P04'!$E17</f>
        <v>N</v>
      </c>
      <c r="X18" s="32" t="str">
        <f>'P05'!$E17</f>
        <v>N</v>
      </c>
      <c r="Y18" s="32" t="str">
        <f>'P06'!$E17</f>
        <v>N</v>
      </c>
      <c r="Z18" s="32" t="str">
        <f>'P07'!$E17</f>
        <v>N</v>
      </c>
      <c r="AA18" s="32" t="str">
        <f>'P08'!$E17</f>
        <v>N</v>
      </c>
      <c r="AB18" s="35">
        <f>COUNTIF(T18:AA18,"D")</f>
        <v>0</v>
      </c>
    </row>
    <row r="19" spans="1:28">
      <c r="A19" s="5"/>
      <c r="B19" s="38"/>
      <c r="C19" s="38"/>
      <c r="D19" s="38"/>
      <c r="E19" s="38"/>
      <c r="F19" s="38"/>
      <c r="G19" s="38"/>
      <c r="H19" s="38"/>
      <c r="I19" s="38"/>
      <c r="J19" s="38"/>
      <c r="K19" s="38"/>
      <c r="L19" s="39">
        <f>SUM(L16:L18)</f>
        <v>16</v>
      </c>
      <c r="M19" s="39">
        <f>SUM(M16:M18)</f>
        <v>8</v>
      </c>
      <c r="N19" s="39">
        <f>SUM(N16:N18)</f>
        <v>0</v>
      </c>
      <c r="O19" s="39">
        <f>SUM(O16:O18)</f>
        <v>0</v>
      </c>
      <c r="Q19" s="5"/>
      <c r="R19" s="38"/>
      <c r="S19" s="38"/>
      <c r="T19" s="38"/>
      <c r="U19" s="38"/>
      <c r="V19" s="38"/>
      <c r="W19" s="38"/>
      <c r="X19" s="38"/>
      <c r="Y19" s="38"/>
      <c r="Z19" s="38"/>
      <c r="AA19" s="38"/>
      <c r="AB19" s="39">
        <f>SUM(AB16:AB18)</f>
        <v>0</v>
      </c>
    </row>
    <row r="20" spans="1:28">
      <c r="A20">
        <v>4</v>
      </c>
      <c r="B20" s="32" t="str">
        <f>Critères!$B17</f>
        <v>4.1</v>
      </c>
      <c r="C20" s="32" t="str">
        <f>Critères!$A17</f>
        <v>MULTIMÉDIA</v>
      </c>
      <c r="D20" s="32" t="str">
        <f>'P01'!$D18</f>
        <v>NA</v>
      </c>
      <c r="E20" s="32" t="str">
        <f>'P02'!$D18</f>
        <v>NA</v>
      </c>
      <c r="F20" s="32" t="str">
        <f>'P03'!$D18</f>
        <v>NA</v>
      </c>
      <c r="G20" s="32" t="str">
        <f>'P04'!$D18</f>
        <v>NA</v>
      </c>
      <c r="H20" s="32" t="str">
        <f>'P05'!$D18</f>
        <v>NA</v>
      </c>
      <c r="I20" s="32" t="str">
        <f>'P06'!$D18</f>
        <v>NA</v>
      </c>
      <c r="J20" s="32" t="str">
        <f>'P07'!$D18</f>
        <v>NA</v>
      </c>
      <c r="K20" s="32" t="str">
        <f>'P08'!$D18</f>
        <v>NA</v>
      </c>
      <c r="L20" s="35">
        <f t="shared" ref="L20:L32" si="6">COUNTIF(D20:K20,"C")</f>
        <v>0</v>
      </c>
      <c r="M20" s="35">
        <f t="shared" ref="M20:M32" si="7">COUNTIF(D20:K20,"NC")</f>
        <v>0</v>
      </c>
      <c r="N20" s="35">
        <f t="shared" ref="N20:N32" si="8">COUNTIF(D20:K20,"NA")</f>
        <v>8</v>
      </c>
      <c r="O20" s="35">
        <f t="shared" ref="O20:O32" si="9">COUNTIF(D20:K20,"NT")</f>
        <v>0</v>
      </c>
      <c r="P20" t="str">
        <f t="shared" ref="P20:P32" si="10">IF(M20&gt;0,"NC",IF(L20&gt;0,"C",IF(O20&gt;0,"NT","NA")))</f>
        <v>NA</v>
      </c>
      <c r="Q20">
        <v>4</v>
      </c>
      <c r="R20" s="32" t="str">
        <f>Critères!$B17</f>
        <v>4.1</v>
      </c>
      <c r="S20" s="32" t="str">
        <f>Critères!$A17</f>
        <v>MULTIMÉDIA</v>
      </c>
      <c r="T20" s="32" t="str">
        <f>'P01'!$E18</f>
        <v>N</v>
      </c>
      <c r="U20" s="32" t="str">
        <f>'P02'!$E18</f>
        <v>N</v>
      </c>
      <c r="V20" s="32" t="str">
        <f>'P03'!$E18</f>
        <v>N</v>
      </c>
      <c r="W20" s="32" t="str">
        <f>'P04'!$E18</f>
        <v>N</v>
      </c>
      <c r="X20" s="32" t="str">
        <f>'P05'!$E18</f>
        <v>N</v>
      </c>
      <c r="Y20" s="32" t="str">
        <f>'P06'!$E18</f>
        <v>N</v>
      </c>
      <c r="Z20" s="32" t="str">
        <f>'P07'!$E18</f>
        <v>N</v>
      </c>
      <c r="AA20" s="32" t="str">
        <f>'P08'!$E18</f>
        <v>N</v>
      </c>
      <c r="AB20" s="35">
        <f t="shared" ref="AB20:AB32" si="11">COUNTIF(T20:AA20,"D")</f>
        <v>0</v>
      </c>
    </row>
    <row r="21" spans="1:28">
      <c r="A21">
        <v>4</v>
      </c>
      <c r="B21" s="32" t="str">
        <f>Critères!$B18</f>
        <v>4.2</v>
      </c>
      <c r="C21" s="32" t="str">
        <f>Critères!$A17</f>
        <v>MULTIMÉDIA</v>
      </c>
      <c r="D21" s="32" t="str">
        <f>'P01'!$D19</f>
        <v>NA</v>
      </c>
      <c r="E21" s="32" t="str">
        <f>'P02'!$D19</f>
        <v>NA</v>
      </c>
      <c r="F21" s="32" t="str">
        <f>'P03'!$D19</f>
        <v>NA</v>
      </c>
      <c r="G21" s="32" t="str">
        <f>'P04'!$D19</f>
        <v>NA</v>
      </c>
      <c r="H21" s="32" t="str">
        <f>'P05'!$D19</f>
        <v>NA</v>
      </c>
      <c r="I21" s="32" t="str">
        <f>'P06'!$D19</f>
        <v>NA</v>
      </c>
      <c r="J21" s="32" t="str">
        <f>'P07'!$D19</f>
        <v>NA</v>
      </c>
      <c r="K21" s="32" t="str">
        <f>'P08'!$D19</f>
        <v>NA</v>
      </c>
      <c r="L21" s="35">
        <f t="shared" si="6"/>
        <v>0</v>
      </c>
      <c r="M21" s="35">
        <f t="shared" si="7"/>
        <v>0</v>
      </c>
      <c r="N21" s="35">
        <f t="shared" si="8"/>
        <v>8</v>
      </c>
      <c r="O21" s="35">
        <f t="shared" si="9"/>
        <v>0</v>
      </c>
      <c r="P21" t="str">
        <f t="shared" si="10"/>
        <v>NA</v>
      </c>
      <c r="Q21">
        <v>4</v>
      </c>
      <c r="R21" s="32" t="str">
        <f>Critères!$B18</f>
        <v>4.2</v>
      </c>
      <c r="S21" s="32" t="str">
        <f>Critères!$A17</f>
        <v>MULTIMÉDIA</v>
      </c>
      <c r="T21" s="32" t="str">
        <f>'P01'!$E19</f>
        <v>N</v>
      </c>
      <c r="U21" s="32" t="str">
        <f>'P02'!$E19</f>
        <v>N</v>
      </c>
      <c r="V21" s="32" t="str">
        <f>'P03'!$E19</f>
        <v>N</v>
      </c>
      <c r="W21" s="32" t="str">
        <f>'P04'!$E19</f>
        <v>N</v>
      </c>
      <c r="X21" s="32" t="str">
        <f>'P05'!$E19</f>
        <v>N</v>
      </c>
      <c r="Y21" s="32" t="str">
        <f>'P06'!$E19</f>
        <v>N</v>
      </c>
      <c r="Z21" s="32" t="str">
        <f>'P07'!$E19</f>
        <v>N</v>
      </c>
      <c r="AA21" s="32" t="str">
        <f>'P08'!$E19</f>
        <v>N</v>
      </c>
      <c r="AB21" s="35">
        <f t="shared" si="11"/>
        <v>0</v>
      </c>
    </row>
    <row r="22" spans="1:28">
      <c r="A22">
        <v>4</v>
      </c>
      <c r="B22" s="32" t="str">
        <f>Critères!$B19</f>
        <v>4.3</v>
      </c>
      <c r="C22" s="32" t="str">
        <f>Critères!$A17</f>
        <v>MULTIMÉDIA</v>
      </c>
      <c r="D22" s="32" t="str">
        <f>'P01'!$D20</f>
        <v>NA</v>
      </c>
      <c r="E22" s="32" t="str">
        <f>'P02'!$D20</f>
        <v>NA</v>
      </c>
      <c r="F22" s="32" t="str">
        <f>'P03'!$D20</f>
        <v>NA</v>
      </c>
      <c r="G22" s="32" t="str">
        <f>'P04'!$D20</f>
        <v>NA</v>
      </c>
      <c r="H22" s="32" t="str">
        <f>'P05'!$D20</f>
        <v>NA</v>
      </c>
      <c r="I22" s="32" t="str">
        <f>'P06'!$D20</f>
        <v>NA</v>
      </c>
      <c r="J22" s="32" t="str">
        <f>'P07'!$D20</f>
        <v>NA</v>
      </c>
      <c r="K22" s="32" t="str">
        <f>'P08'!$D20</f>
        <v>NA</v>
      </c>
      <c r="L22" s="35">
        <f t="shared" si="6"/>
        <v>0</v>
      </c>
      <c r="M22" s="35">
        <f t="shared" si="7"/>
        <v>0</v>
      </c>
      <c r="N22" s="35">
        <f t="shared" si="8"/>
        <v>8</v>
      </c>
      <c r="O22" s="35">
        <f t="shared" si="9"/>
        <v>0</v>
      </c>
      <c r="P22" t="str">
        <f t="shared" si="10"/>
        <v>NA</v>
      </c>
      <c r="Q22">
        <v>4</v>
      </c>
      <c r="R22" s="32" t="str">
        <f>Critères!$B19</f>
        <v>4.3</v>
      </c>
      <c r="S22" s="32" t="str">
        <f>Critères!$A17</f>
        <v>MULTIMÉDIA</v>
      </c>
      <c r="T22" s="32" t="str">
        <f>'P01'!$E20</f>
        <v>N</v>
      </c>
      <c r="U22" s="32" t="str">
        <f>'P02'!$E20</f>
        <v>N</v>
      </c>
      <c r="V22" s="32" t="str">
        <f>'P03'!$E20</f>
        <v>N</v>
      </c>
      <c r="W22" s="32" t="str">
        <f>'P04'!$E20</f>
        <v>N</v>
      </c>
      <c r="X22" s="32" t="str">
        <f>'P05'!$E20</f>
        <v>N</v>
      </c>
      <c r="Y22" s="32" t="str">
        <f>'P06'!$E20</f>
        <v>N</v>
      </c>
      <c r="Z22" s="32" t="str">
        <f>'P07'!$E20</f>
        <v>N</v>
      </c>
      <c r="AA22" s="32" t="str">
        <f>'P08'!$E20</f>
        <v>N</v>
      </c>
      <c r="AB22" s="35">
        <f t="shared" si="11"/>
        <v>0</v>
      </c>
    </row>
    <row r="23" spans="1:28">
      <c r="A23">
        <v>4</v>
      </c>
      <c r="B23" s="32" t="str">
        <f>Critères!$B20</f>
        <v>4.4</v>
      </c>
      <c r="C23" s="32" t="str">
        <f>Critères!$A17</f>
        <v>MULTIMÉDIA</v>
      </c>
      <c r="D23" s="32" t="str">
        <f>'P01'!$D21</f>
        <v>NA</v>
      </c>
      <c r="E23" s="32" t="str">
        <f>'P02'!$D21</f>
        <v>NA</v>
      </c>
      <c r="F23" s="32" t="str">
        <f>'P03'!$D21</f>
        <v>NA</v>
      </c>
      <c r="G23" s="32" t="str">
        <f>'P04'!$D21</f>
        <v>NA</v>
      </c>
      <c r="H23" s="32" t="str">
        <f>'P05'!$D21</f>
        <v>NA</v>
      </c>
      <c r="I23" s="32" t="str">
        <f>'P06'!$D21</f>
        <v>NA</v>
      </c>
      <c r="J23" s="32" t="str">
        <f>'P07'!$D21</f>
        <v>NA</v>
      </c>
      <c r="K23" s="32" t="str">
        <f>'P08'!$D21</f>
        <v>NA</v>
      </c>
      <c r="L23" s="35">
        <f t="shared" si="6"/>
        <v>0</v>
      </c>
      <c r="M23" s="35">
        <f t="shared" si="7"/>
        <v>0</v>
      </c>
      <c r="N23" s="35">
        <f t="shared" si="8"/>
        <v>8</v>
      </c>
      <c r="O23" s="35">
        <f t="shared" si="9"/>
        <v>0</v>
      </c>
      <c r="P23" t="str">
        <f t="shared" si="10"/>
        <v>NA</v>
      </c>
      <c r="Q23">
        <v>4</v>
      </c>
      <c r="R23" s="32" t="str">
        <f>Critères!$B20</f>
        <v>4.4</v>
      </c>
      <c r="S23" s="32" t="str">
        <f>Critères!$A17</f>
        <v>MULTIMÉDIA</v>
      </c>
      <c r="T23" s="32" t="str">
        <f>'P01'!$E21</f>
        <v>N</v>
      </c>
      <c r="U23" s="32" t="str">
        <f>'P02'!$E21</f>
        <v>N</v>
      </c>
      <c r="V23" s="32" t="str">
        <f>'P03'!$E21</f>
        <v>N</v>
      </c>
      <c r="W23" s="32" t="str">
        <f>'P04'!$E21</f>
        <v>N</v>
      </c>
      <c r="X23" s="32" t="str">
        <f>'P05'!$E21</f>
        <v>N</v>
      </c>
      <c r="Y23" s="32" t="str">
        <f>'P06'!$E21</f>
        <v>N</v>
      </c>
      <c r="Z23" s="32" t="str">
        <f>'P07'!$E21</f>
        <v>N</v>
      </c>
      <c r="AA23" s="32" t="str">
        <f>'P08'!$E21</f>
        <v>N</v>
      </c>
      <c r="AB23" s="35">
        <f t="shared" si="11"/>
        <v>0</v>
      </c>
    </row>
    <row r="24" spans="1:28">
      <c r="A24">
        <v>4</v>
      </c>
      <c r="B24" s="32" t="str">
        <f>Critères!$B21</f>
        <v>4.5</v>
      </c>
      <c r="C24" s="32" t="str">
        <f>Critères!$A17</f>
        <v>MULTIMÉDIA</v>
      </c>
      <c r="D24" s="32" t="str">
        <f>'P01'!$D22</f>
        <v>NA</v>
      </c>
      <c r="E24" s="32" t="str">
        <f>'P02'!$D22</f>
        <v>NA</v>
      </c>
      <c r="F24" s="32" t="str">
        <f>'P03'!$D22</f>
        <v>NA</v>
      </c>
      <c r="G24" s="32" t="str">
        <f>'P04'!$D22</f>
        <v>NA</v>
      </c>
      <c r="H24" s="32" t="str">
        <f>'P05'!$D22</f>
        <v>NA</v>
      </c>
      <c r="I24" s="32" t="str">
        <f>'P06'!$D22</f>
        <v>NA</v>
      </c>
      <c r="J24" s="32" t="str">
        <f>'P07'!$D22</f>
        <v>NA</v>
      </c>
      <c r="K24" s="32" t="str">
        <f>'P08'!$D22</f>
        <v>NA</v>
      </c>
      <c r="L24" s="35">
        <f t="shared" si="6"/>
        <v>0</v>
      </c>
      <c r="M24" s="35">
        <f t="shared" si="7"/>
        <v>0</v>
      </c>
      <c r="N24" s="35">
        <f t="shared" si="8"/>
        <v>8</v>
      </c>
      <c r="O24" s="35">
        <f t="shared" si="9"/>
        <v>0</v>
      </c>
      <c r="P24" t="str">
        <f t="shared" si="10"/>
        <v>NA</v>
      </c>
      <c r="Q24">
        <v>4</v>
      </c>
      <c r="R24" s="32" t="str">
        <f>Critères!$B21</f>
        <v>4.5</v>
      </c>
      <c r="S24" s="32" t="str">
        <f>Critères!$A17</f>
        <v>MULTIMÉDIA</v>
      </c>
      <c r="T24" s="32" t="str">
        <f>'P01'!$E22</f>
        <v>N</v>
      </c>
      <c r="U24" s="32" t="str">
        <f>'P02'!$E22</f>
        <v>N</v>
      </c>
      <c r="V24" s="32" t="str">
        <f>'P03'!$E22</f>
        <v>N</v>
      </c>
      <c r="W24" s="32" t="str">
        <f>'P04'!$E22</f>
        <v>N</v>
      </c>
      <c r="X24" s="32" t="str">
        <f>'P05'!$E22</f>
        <v>N</v>
      </c>
      <c r="Y24" s="32" t="str">
        <f>'P06'!$E22</f>
        <v>N</v>
      </c>
      <c r="Z24" s="32" t="str">
        <f>'P07'!$E22</f>
        <v>N</v>
      </c>
      <c r="AA24" s="32" t="str">
        <f>'P08'!$E22</f>
        <v>N</v>
      </c>
      <c r="AB24" s="35">
        <f t="shared" si="11"/>
        <v>0</v>
      </c>
    </row>
    <row r="25" spans="1:28">
      <c r="A25">
        <v>4</v>
      </c>
      <c r="B25" s="32" t="str">
        <f>Critères!$B22</f>
        <v>4.6</v>
      </c>
      <c r="C25" s="32" t="str">
        <f>Critères!$A17</f>
        <v>MULTIMÉDIA</v>
      </c>
      <c r="D25" s="32" t="str">
        <f>'P01'!$D23</f>
        <v>NA</v>
      </c>
      <c r="E25" s="32" t="str">
        <f>'P02'!$D23</f>
        <v>NA</v>
      </c>
      <c r="F25" s="32" t="str">
        <f>'P03'!$D23</f>
        <v>NA</v>
      </c>
      <c r="G25" s="32" t="str">
        <f>'P04'!$D23</f>
        <v>NA</v>
      </c>
      <c r="H25" s="32" t="str">
        <f>'P05'!$D23</f>
        <v>NA</v>
      </c>
      <c r="I25" s="32" t="str">
        <f>'P06'!$D23</f>
        <v>NA</v>
      </c>
      <c r="J25" s="32" t="str">
        <f>'P07'!$D23</f>
        <v>NA</v>
      </c>
      <c r="K25" s="32" t="str">
        <f>'P08'!$D23</f>
        <v>NA</v>
      </c>
      <c r="L25" s="35">
        <f t="shared" si="6"/>
        <v>0</v>
      </c>
      <c r="M25" s="35">
        <f t="shared" si="7"/>
        <v>0</v>
      </c>
      <c r="N25" s="35">
        <f t="shared" si="8"/>
        <v>8</v>
      </c>
      <c r="O25" s="35">
        <f t="shared" si="9"/>
        <v>0</v>
      </c>
      <c r="P25" t="str">
        <f t="shared" si="10"/>
        <v>NA</v>
      </c>
      <c r="Q25">
        <v>4</v>
      </c>
      <c r="R25" s="32" t="str">
        <f>Critères!$B22</f>
        <v>4.6</v>
      </c>
      <c r="S25" s="32" t="str">
        <f>Critères!$A17</f>
        <v>MULTIMÉDIA</v>
      </c>
      <c r="T25" s="32" t="str">
        <f>'P01'!$E23</f>
        <v>N</v>
      </c>
      <c r="U25" s="32" t="str">
        <f>'P02'!$E23</f>
        <v>N</v>
      </c>
      <c r="V25" s="32" t="str">
        <f>'P03'!$E23</f>
        <v>N</v>
      </c>
      <c r="W25" s="32" t="str">
        <f>'P04'!$E23</f>
        <v>N</v>
      </c>
      <c r="X25" s="32" t="str">
        <f>'P05'!$E23</f>
        <v>N</v>
      </c>
      <c r="Y25" s="32" t="str">
        <f>'P06'!$E23</f>
        <v>N</v>
      </c>
      <c r="Z25" s="32" t="str">
        <f>'P07'!$E23</f>
        <v>N</v>
      </c>
      <c r="AA25" s="32" t="str">
        <f>'P08'!$E23</f>
        <v>N</v>
      </c>
      <c r="AB25" s="35">
        <f t="shared" si="11"/>
        <v>0</v>
      </c>
    </row>
    <row r="26" spans="1:28">
      <c r="A26">
        <v>4</v>
      </c>
      <c r="B26" s="32" t="str">
        <f>Critères!$B23</f>
        <v>4.7</v>
      </c>
      <c r="C26" s="32" t="str">
        <f>Critères!$A17</f>
        <v>MULTIMÉDIA</v>
      </c>
      <c r="D26" s="32" t="str">
        <f>'P01'!$D24</f>
        <v>NA</v>
      </c>
      <c r="E26" s="32" t="str">
        <f>'P02'!$D24</f>
        <v>NA</v>
      </c>
      <c r="F26" s="32" t="str">
        <f>'P03'!$D24</f>
        <v>NA</v>
      </c>
      <c r="G26" s="32" t="str">
        <f>'P04'!$D24</f>
        <v>NA</v>
      </c>
      <c r="H26" s="32" t="str">
        <f>'P05'!$D24</f>
        <v>NA</v>
      </c>
      <c r="I26" s="32" t="str">
        <f>'P06'!$D24</f>
        <v>NA</v>
      </c>
      <c r="J26" s="32" t="str">
        <f>'P07'!$D24</f>
        <v>NA</v>
      </c>
      <c r="K26" s="32" t="str">
        <f>'P08'!$D24</f>
        <v>NA</v>
      </c>
      <c r="L26" s="35">
        <f t="shared" si="6"/>
        <v>0</v>
      </c>
      <c r="M26" s="35">
        <f t="shared" si="7"/>
        <v>0</v>
      </c>
      <c r="N26" s="35">
        <f t="shared" si="8"/>
        <v>8</v>
      </c>
      <c r="O26" s="35">
        <f t="shared" si="9"/>
        <v>0</v>
      </c>
      <c r="P26" t="str">
        <f t="shared" si="10"/>
        <v>NA</v>
      </c>
      <c r="Q26">
        <v>4</v>
      </c>
      <c r="R26" s="32" t="str">
        <f>Critères!$B23</f>
        <v>4.7</v>
      </c>
      <c r="S26" s="32" t="str">
        <f>Critères!$A17</f>
        <v>MULTIMÉDIA</v>
      </c>
      <c r="T26" s="32" t="str">
        <f>'P01'!$E24</f>
        <v>N</v>
      </c>
      <c r="U26" s="32" t="str">
        <f>'P02'!$E24</f>
        <v>N</v>
      </c>
      <c r="V26" s="32" t="str">
        <f>'P03'!$E24</f>
        <v>N</v>
      </c>
      <c r="W26" s="32" t="str">
        <f>'P04'!$E24</f>
        <v>N</v>
      </c>
      <c r="X26" s="32" t="str">
        <f>'P05'!$E24</f>
        <v>N</v>
      </c>
      <c r="Y26" s="32" t="str">
        <f>'P06'!$E24</f>
        <v>N</v>
      </c>
      <c r="Z26" s="32" t="str">
        <f>'P07'!$E24</f>
        <v>N</v>
      </c>
      <c r="AA26" s="32" t="str">
        <f>'P08'!$E24</f>
        <v>N</v>
      </c>
      <c r="AB26" s="35">
        <f t="shared" si="11"/>
        <v>0</v>
      </c>
    </row>
    <row r="27" spans="1:28">
      <c r="A27">
        <v>4</v>
      </c>
      <c r="B27" s="32" t="str">
        <f>Critères!$B24</f>
        <v>4.8</v>
      </c>
      <c r="C27" s="32" t="str">
        <f>Critères!$A17</f>
        <v>MULTIMÉDIA</v>
      </c>
      <c r="D27" s="32" t="str">
        <f>'P01'!$D25</f>
        <v>NA</v>
      </c>
      <c r="E27" s="32" t="str">
        <f>'P02'!$D25</f>
        <v>NA</v>
      </c>
      <c r="F27" s="32" t="str">
        <f>'P03'!$D25</f>
        <v>NA</v>
      </c>
      <c r="G27" s="32" t="str">
        <f>'P04'!$D25</f>
        <v>NA</v>
      </c>
      <c r="H27" s="32" t="str">
        <f>'P05'!$D25</f>
        <v>NA</v>
      </c>
      <c r="I27" s="32" t="str">
        <f>'P06'!$D25</f>
        <v>NA</v>
      </c>
      <c r="J27" s="32" t="str">
        <f>'P07'!$D25</f>
        <v>NA</v>
      </c>
      <c r="K27" s="32" t="str">
        <f>'P08'!$D25</f>
        <v>NA</v>
      </c>
      <c r="L27" s="35">
        <f t="shared" si="6"/>
        <v>0</v>
      </c>
      <c r="M27" s="35">
        <f t="shared" si="7"/>
        <v>0</v>
      </c>
      <c r="N27" s="35">
        <f t="shared" si="8"/>
        <v>8</v>
      </c>
      <c r="O27" s="35">
        <f t="shared" si="9"/>
        <v>0</v>
      </c>
      <c r="P27" t="str">
        <f t="shared" si="10"/>
        <v>NA</v>
      </c>
      <c r="Q27">
        <v>4</v>
      </c>
      <c r="R27" s="32" t="str">
        <f>Critères!$B24</f>
        <v>4.8</v>
      </c>
      <c r="S27" s="32" t="str">
        <f>Critères!$A17</f>
        <v>MULTIMÉDIA</v>
      </c>
      <c r="T27" s="32" t="str">
        <f>'P01'!$E25</f>
        <v>N</v>
      </c>
      <c r="U27" s="32" t="str">
        <f>'P02'!$E25</f>
        <v>N</v>
      </c>
      <c r="V27" s="32" t="str">
        <f>'P03'!$E25</f>
        <v>N</v>
      </c>
      <c r="W27" s="32" t="str">
        <f>'P04'!$E25</f>
        <v>N</v>
      </c>
      <c r="X27" s="32" t="str">
        <f>'P05'!$E25</f>
        <v>N</v>
      </c>
      <c r="Y27" s="32" t="str">
        <f>'P06'!$E25</f>
        <v>N</v>
      </c>
      <c r="Z27" s="32" t="str">
        <f>'P07'!$E25</f>
        <v>N</v>
      </c>
      <c r="AA27" s="32" t="str">
        <f>'P08'!$E25</f>
        <v>N</v>
      </c>
      <c r="AB27" s="35">
        <f t="shared" si="11"/>
        <v>0</v>
      </c>
    </row>
    <row r="28" spans="1:28">
      <c r="A28">
        <v>4</v>
      </c>
      <c r="B28" s="32" t="str">
        <f>Critères!$B25</f>
        <v>4.9</v>
      </c>
      <c r="C28" s="32" t="str">
        <f>Critères!$A17</f>
        <v>MULTIMÉDIA</v>
      </c>
      <c r="D28" s="32" t="str">
        <f>'P01'!$D26</f>
        <v>NA</v>
      </c>
      <c r="E28" s="32" t="str">
        <f>'P02'!$D26</f>
        <v>NA</v>
      </c>
      <c r="F28" s="32" t="str">
        <f>'P03'!$D26</f>
        <v>NA</v>
      </c>
      <c r="G28" s="32" t="str">
        <f>'P04'!$D26</f>
        <v>NA</v>
      </c>
      <c r="H28" s="32" t="str">
        <f>'P05'!$D26</f>
        <v>NA</v>
      </c>
      <c r="I28" s="32" t="str">
        <f>'P06'!$D26</f>
        <v>NA</v>
      </c>
      <c r="J28" s="32" t="str">
        <f>'P07'!$D26</f>
        <v>NA</v>
      </c>
      <c r="K28" s="32" t="str">
        <f>'P08'!$D26</f>
        <v>NA</v>
      </c>
      <c r="L28" s="35">
        <f t="shared" si="6"/>
        <v>0</v>
      </c>
      <c r="M28" s="35">
        <f t="shared" si="7"/>
        <v>0</v>
      </c>
      <c r="N28" s="35">
        <f t="shared" si="8"/>
        <v>8</v>
      </c>
      <c r="O28" s="35">
        <f t="shared" si="9"/>
        <v>0</v>
      </c>
      <c r="P28" t="str">
        <f t="shared" si="10"/>
        <v>NA</v>
      </c>
      <c r="Q28">
        <v>4</v>
      </c>
      <c r="R28" s="32" t="str">
        <f>Critères!$B25</f>
        <v>4.9</v>
      </c>
      <c r="S28" s="32" t="str">
        <f>Critères!$A17</f>
        <v>MULTIMÉDIA</v>
      </c>
      <c r="T28" s="32" t="str">
        <f>'P01'!$E26</f>
        <v>N</v>
      </c>
      <c r="U28" s="32" t="str">
        <f>'P02'!$E26</f>
        <v>N</v>
      </c>
      <c r="V28" s="32" t="str">
        <f>'P03'!$E26</f>
        <v>N</v>
      </c>
      <c r="W28" s="32" t="str">
        <f>'P04'!$E26</f>
        <v>N</v>
      </c>
      <c r="X28" s="32" t="str">
        <f>'P05'!$E26</f>
        <v>N</v>
      </c>
      <c r="Y28" s="32" t="str">
        <f>'P06'!$E26</f>
        <v>N</v>
      </c>
      <c r="Z28" s="32" t="str">
        <f>'P07'!$E26</f>
        <v>N</v>
      </c>
      <c r="AA28" s="32" t="str">
        <f>'P08'!$E26</f>
        <v>N</v>
      </c>
      <c r="AB28" s="35">
        <f t="shared" si="11"/>
        <v>0</v>
      </c>
    </row>
    <row r="29" spans="1:28">
      <c r="A29">
        <v>4</v>
      </c>
      <c r="B29" s="32" t="str">
        <f>Critères!$B26</f>
        <v>4.10</v>
      </c>
      <c r="C29" s="32" t="str">
        <f>Critères!$A17</f>
        <v>MULTIMÉDIA</v>
      </c>
      <c r="D29" s="32" t="str">
        <f>'P01'!$D27</f>
        <v>NA</v>
      </c>
      <c r="E29" s="32" t="str">
        <f>'P02'!$D27</f>
        <v>NA</v>
      </c>
      <c r="F29" s="32" t="str">
        <f>'P03'!$D27</f>
        <v>NA</v>
      </c>
      <c r="G29" s="32" t="str">
        <f>'P04'!$D27</f>
        <v>NA</v>
      </c>
      <c r="H29" s="32" t="str">
        <f>'P05'!$D27</f>
        <v>NA</v>
      </c>
      <c r="I29" s="32" t="str">
        <f>'P06'!$D27</f>
        <v>NA</v>
      </c>
      <c r="J29" s="32" t="str">
        <f>'P07'!$D27</f>
        <v>NA</v>
      </c>
      <c r="K29" s="32" t="str">
        <f>'P08'!$D27</f>
        <v>NA</v>
      </c>
      <c r="L29" s="35">
        <f t="shared" si="6"/>
        <v>0</v>
      </c>
      <c r="M29" s="35">
        <f t="shared" si="7"/>
        <v>0</v>
      </c>
      <c r="N29" s="35">
        <f t="shared" si="8"/>
        <v>8</v>
      </c>
      <c r="O29" s="35">
        <f t="shared" si="9"/>
        <v>0</v>
      </c>
      <c r="P29" t="str">
        <f t="shared" si="10"/>
        <v>NA</v>
      </c>
      <c r="Q29">
        <v>4</v>
      </c>
      <c r="R29" s="32" t="str">
        <f>Critères!$B26</f>
        <v>4.10</v>
      </c>
      <c r="S29" s="32" t="str">
        <f>Critères!$A17</f>
        <v>MULTIMÉDIA</v>
      </c>
      <c r="T29" s="32" t="str">
        <f>'P01'!$E27</f>
        <v>N</v>
      </c>
      <c r="U29" s="32" t="str">
        <f>'P02'!$E27</f>
        <v>N</v>
      </c>
      <c r="V29" s="32" t="str">
        <f>'P03'!$E27</f>
        <v>N</v>
      </c>
      <c r="W29" s="32" t="str">
        <f>'P04'!$E27</f>
        <v>N</v>
      </c>
      <c r="X29" s="32" t="str">
        <f>'P05'!$E27</f>
        <v>N</v>
      </c>
      <c r="Y29" s="32" t="str">
        <f>'P06'!$E27</f>
        <v>N</v>
      </c>
      <c r="Z29" s="32" t="str">
        <f>'P07'!$E27</f>
        <v>N</v>
      </c>
      <c r="AA29" s="32" t="str">
        <f>'P08'!$E27</f>
        <v>N</v>
      </c>
      <c r="AB29" s="35">
        <f t="shared" si="11"/>
        <v>0</v>
      </c>
    </row>
    <row r="30" spans="1:28">
      <c r="A30">
        <v>4</v>
      </c>
      <c r="B30" s="32" t="str">
        <f>Critères!$B27</f>
        <v>4.11</v>
      </c>
      <c r="C30" s="32" t="str">
        <f>Critères!$A17</f>
        <v>MULTIMÉDIA</v>
      </c>
      <c r="D30" s="32" t="str">
        <f>'P01'!$D28</f>
        <v>NA</v>
      </c>
      <c r="E30" s="32" t="str">
        <f>'P02'!$D28</f>
        <v>NA</v>
      </c>
      <c r="F30" s="32" t="str">
        <f>'P03'!$D28</f>
        <v>NA</v>
      </c>
      <c r="G30" s="32" t="str">
        <f>'P04'!$D28</f>
        <v>NA</v>
      </c>
      <c r="H30" s="32" t="str">
        <f>'P05'!$D28</f>
        <v>NA</v>
      </c>
      <c r="I30" s="32" t="str">
        <f>'P06'!$D28</f>
        <v>NA</v>
      </c>
      <c r="J30" s="32" t="str">
        <f>'P07'!$D28</f>
        <v>NA</v>
      </c>
      <c r="K30" s="32" t="str">
        <f>'P08'!$D28</f>
        <v>NA</v>
      </c>
      <c r="L30" s="35">
        <f t="shared" si="6"/>
        <v>0</v>
      </c>
      <c r="M30" s="35">
        <f t="shared" si="7"/>
        <v>0</v>
      </c>
      <c r="N30" s="35">
        <f t="shared" si="8"/>
        <v>8</v>
      </c>
      <c r="O30" s="35">
        <f t="shared" si="9"/>
        <v>0</v>
      </c>
      <c r="P30" t="str">
        <f t="shared" si="10"/>
        <v>NA</v>
      </c>
      <c r="Q30">
        <v>4</v>
      </c>
      <c r="R30" s="32" t="str">
        <f>Critères!$B27</f>
        <v>4.11</v>
      </c>
      <c r="S30" s="32" t="str">
        <f>Critères!$A17</f>
        <v>MULTIMÉDIA</v>
      </c>
      <c r="T30" s="32" t="str">
        <f>'P01'!$E28</f>
        <v>N</v>
      </c>
      <c r="U30" s="32" t="str">
        <f>'P02'!$E28</f>
        <v>N</v>
      </c>
      <c r="V30" s="32" t="str">
        <f>'P03'!$E28</f>
        <v>N</v>
      </c>
      <c r="W30" s="32" t="str">
        <f>'P04'!$E28</f>
        <v>N</v>
      </c>
      <c r="X30" s="32" t="str">
        <f>'P05'!$E28</f>
        <v>N</v>
      </c>
      <c r="Y30" s="32" t="str">
        <f>'P06'!$E28</f>
        <v>N</v>
      </c>
      <c r="Z30" s="32" t="str">
        <f>'P07'!$E28</f>
        <v>N</v>
      </c>
      <c r="AA30" s="32" t="str">
        <f>'P08'!$E28</f>
        <v>N</v>
      </c>
      <c r="AB30" s="35">
        <f t="shared" si="11"/>
        <v>0</v>
      </c>
    </row>
    <row r="31" spans="1:28">
      <c r="A31">
        <v>4</v>
      </c>
      <c r="B31" s="32" t="str">
        <f>Critères!$B28</f>
        <v>4.12</v>
      </c>
      <c r="C31" s="32" t="str">
        <f>Critères!$A17</f>
        <v>MULTIMÉDIA</v>
      </c>
      <c r="D31" s="32" t="str">
        <f>'P01'!$D29</f>
        <v>NA</v>
      </c>
      <c r="E31" s="32" t="str">
        <f>'P02'!$D29</f>
        <v>NA</v>
      </c>
      <c r="F31" s="32" t="str">
        <f>'P03'!$D29</f>
        <v>NA</v>
      </c>
      <c r="G31" s="32" t="str">
        <f>'P04'!$D29</f>
        <v>NA</v>
      </c>
      <c r="H31" s="32" t="str">
        <f>'P05'!$D29</f>
        <v>NA</v>
      </c>
      <c r="I31" s="32" t="str">
        <f>'P06'!$D29</f>
        <v>NA</v>
      </c>
      <c r="J31" s="32" t="str">
        <f>'P07'!$D29</f>
        <v>NA</v>
      </c>
      <c r="K31" s="32" t="str">
        <f>'P08'!$D29</f>
        <v>NA</v>
      </c>
      <c r="L31" s="35">
        <f t="shared" si="6"/>
        <v>0</v>
      </c>
      <c r="M31" s="35">
        <f t="shared" si="7"/>
        <v>0</v>
      </c>
      <c r="N31" s="35">
        <f t="shared" si="8"/>
        <v>8</v>
      </c>
      <c r="O31" s="35">
        <f t="shared" si="9"/>
        <v>0</v>
      </c>
      <c r="P31" t="str">
        <f t="shared" si="10"/>
        <v>NA</v>
      </c>
      <c r="Q31">
        <v>4</v>
      </c>
      <c r="R31" s="32" t="str">
        <f>Critères!$B28</f>
        <v>4.12</v>
      </c>
      <c r="S31" s="32" t="str">
        <f>Critères!$A17</f>
        <v>MULTIMÉDIA</v>
      </c>
      <c r="T31" s="32" t="str">
        <f>'P01'!$E29</f>
        <v>N</v>
      </c>
      <c r="U31" s="32" t="str">
        <f>'P02'!$E29</f>
        <v>N</v>
      </c>
      <c r="V31" s="32" t="str">
        <f>'P03'!$E29</f>
        <v>N</v>
      </c>
      <c r="W31" s="32" t="str">
        <f>'P04'!$E29</f>
        <v>N</v>
      </c>
      <c r="X31" s="32" t="str">
        <f>'P05'!$E29</f>
        <v>N</v>
      </c>
      <c r="Y31" s="32" t="str">
        <f>'P06'!$E29</f>
        <v>N</v>
      </c>
      <c r="Z31" s="32" t="str">
        <f>'P07'!$E29</f>
        <v>N</v>
      </c>
      <c r="AA31" s="32" t="str">
        <f>'P08'!$E29</f>
        <v>N</v>
      </c>
      <c r="AB31" s="35">
        <f t="shared" si="11"/>
        <v>0</v>
      </c>
    </row>
    <row r="32" spans="1:28">
      <c r="A32">
        <v>4</v>
      </c>
      <c r="B32" s="32" t="str">
        <f>Critères!$B29</f>
        <v>4.13</v>
      </c>
      <c r="C32" s="32" t="str">
        <f>Critères!$A17</f>
        <v>MULTIMÉDIA</v>
      </c>
      <c r="D32" s="32" t="str">
        <f>'P01'!$D30</f>
        <v>NA</v>
      </c>
      <c r="E32" s="32" t="str">
        <f>'P02'!$D30</f>
        <v>NA</v>
      </c>
      <c r="F32" s="32" t="str">
        <f>'P03'!$D30</f>
        <v>NA</v>
      </c>
      <c r="G32" s="32" t="str">
        <f>'P04'!$D30</f>
        <v>NA</v>
      </c>
      <c r="H32" s="32" t="str">
        <f>'P05'!$D30</f>
        <v>NA</v>
      </c>
      <c r="I32" s="32" t="str">
        <f>'P06'!$D30</f>
        <v>NA</v>
      </c>
      <c r="J32" s="32" t="str">
        <f>'P07'!$D30</f>
        <v>NA</v>
      </c>
      <c r="K32" s="32" t="str">
        <f>'P08'!$D30</f>
        <v>NA</v>
      </c>
      <c r="L32" s="35">
        <f t="shared" si="6"/>
        <v>0</v>
      </c>
      <c r="M32" s="35">
        <f t="shared" si="7"/>
        <v>0</v>
      </c>
      <c r="N32" s="35">
        <f t="shared" si="8"/>
        <v>8</v>
      </c>
      <c r="O32" s="35">
        <f t="shared" si="9"/>
        <v>0</v>
      </c>
      <c r="P32" t="str">
        <f t="shared" si="10"/>
        <v>NA</v>
      </c>
      <c r="Q32">
        <v>4</v>
      </c>
      <c r="R32" s="32" t="str">
        <f>Critères!$B29</f>
        <v>4.13</v>
      </c>
      <c r="S32" s="32" t="str">
        <f>Critères!$A17</f>
        <v>MULTIMÉDIA</v>
      </c>
      <c r="T32" s="32" t="str">
        <f>'P01'!$E30</f>
        <v>N</v>
      </c>
      <c r="U32" s="32" t="str">
        <f>'P02'!$E30</f>
        <v>N</v>
      </c>
      <c r="V32" s="32" t="str">
        <f>'P03'!$E30</f>
        <v>N</v>
      </c>
      <c r="W32" s="32" t="str">
        <f>'P04'!$E30</f>
        <v>N</v>
      </c>
      <c r="X32" s="32" t="str">
        <f>'P05'!$E30</f>
        <v>N</v>
      </c>
      <c r="Y32" s="32" t="str">
        <f>'P06'!$E30</f>
        <v>N</v>
      </c>
      <c r="Z32" s="32" t="str">
        <f>'P07'!$E30</f>
        <v>N</v>
      </c>
      <c r="AA32" s="32" t="str">
        <f>'P08'!$E30</f>
        <v>N</v>
      </c>
      <c r="AB32" s="35">
        <f t="shared" si="11"/>
        <v>0</v>
      </c>
    </row>
    <row r="33" spans="1:28">
      <c r="A33" s="5"/>
      <c r="B33" s="38"/>
      <c r="C33" s="38"/>
      <c r="D33" s="38"/>
      <c r="E33" s="38"/>
      <c r="F33" s="38"/>
      <c r="G33" s="38"/>
      <c r="H33" s="38"/>
      <c r="I33" s="38"/>
      <c r="J33" s="38"/>
      <c r="K33" s="38"/>
      <c r="L33" s="39">
        <f>SUM(L20:L32)</f>
        <v>0</v>
      </c>
      <c r="M33" s="39">
        <f>SUM(M20:M32)</f>
        <v>0</v>
      </c>
      <c r="N33" s="39">
        <f>SUM(N20:N32)</f>
        <v>104</v>
      </c>
      <c r="O33" s="39">
        <f>SUM(O20:O32)</f>
        <v>0</v>
      </c>
      <c r="Q33" s="5"/>
      <c r="R33" s="38"/>
      <c r="S33" s="38"/>
      <c r="T33" s="38"/>
      <c r="U33" s="38"/>
      <c r="V33" s="38"/>
      <c r="W33" s="38"/>
      <c r="X33" s="38"/>
      <c r="Y33" s="38"/>
      <c r="Z33" s="38"/>
      <c r="AA33" s="38"/>
      <c r="AB33" s="39">
        <f>SUM(AB20:AB32)</f>
        <v>0</v>
      </c>
    </row>
    <row r="34" spans="1:28">
      <c r="A34">
        <v>5</v>
      </c>
      <c r="B34" s="32" t="str">
        <f>Critères!$B30</f>
        <v>5.1</v>
      </c>
      <c r="C34" s="32" t="str">
        <f>Critères!$A30</f>
        <v>TABLEAUX</v>
      </c>
      <c r="D34" s="32" t="str">
        <f>'P01'!$D31</f>
        <v>NA</v>
      </c>
      <c r="E34" s="32" t="str">
        <f>'P02'!$D31</f>
        <v>NA</v>
      </c>
      <c r="F34" s="32" t="str">
        <f>'P03'!$D31</f>
        <v>NA</v>
      </c>
      <c r="G34" s="32" t="str">
        <f>'P04'!$D31</f>
        <v>NA</v>
      </c>
      <c r="H34" s="32" t="str">
        <f>'P05'!$D31</f>
        <v>NA</v>
      </c>
      <c r="I34" s="32" t="str">
        <f>'P06'!$D31</f>
        <v>NA</v>
      </c>
      <c r="J34" s="32" t="str">
        <f>'P07'!$D31</f>
        <v>NA</v>
      </c>
      <c r="K34" s="32" t="str">
        <f>'P08'!$D31</f>
        <v>NA</v>
      </c>
      <c r="L34" s="35">
        <f t="shared" ref="L34:L41" si="12">COUNTIF(D34:K34,"C")</f>
        <v>0</v>
      </c>
      <c r="M34" s="35">
        <f t="shared" ref="M34:M41" si="13">COUNTIF(D34:K34,"NC")</f>
        <v>0</v>
      </c>
      <c r="N34" s="35">
        <f t="shared" ref="N34:N41" si="14">COUNTIF(D34:K34,"NA")</f>
        <v>8</v>
      </c>
      <c r="O34" s="35">
        <f t="shared" ref="O34:O41" si="15">COUNTIF(D34:K34,"NT")</f>
        <v>0</v>
      </c>
      <c r="P34" t="str">
        <f t="shared" ref="P34:P41" si="16">IF(M34&gt;0,"NC",IF(L34&gt;0,"C",IF(O34&gt;0,"NT","NA")))</f>
        <v>NA</v>
      </c>
      <c r="Q34">
        <v>5</v>
      </c>
      <c r="R34" s="32" t="str">
        <f>Critères!$B30</f>
        <v>5.1</v>
      </c>
      <c r="S34" s="32" t="str">
        <f>Critères!$A30</f>
        <v>TABLEAUX</v>
      </c>
      <c r="T34" s="32" t="str">
        <f>'P01'!$E31</f>
        <v>N</v>
      </c>
      <c r="U34" s="32" t="str">
        <f>'P02'!$E31</f>
        <v>N</v>
      </c>
      <c r="V34" s="32" t="str">
        <f>'P03'!$E31</f>
        <v>N</v>
      </c>
      <c r="W34" s="32" t="str">
        <f>'P04'!$E31</f>
        <v>N</v>
      </c>
      <c r="X34" s="32" t="str">
        <f>'P05'!$E31</f>
        <v>N</v>
      </c>
      <c r="Y34" s="32" t="str">
        <f>'P06'!$E31</f>
        <v>N</v>
      </c>
      <c r="Z34" s="32" t="str">
        <f>'P07'!$E31</f>
        <v>N</v>
      </c>
      <c r="AA34" s="32" t="str">
        <f>'P08'!$E31</f>
        <v>N</v>
      </c>
      <c r="AB34" s="35">
        <f t="shared" ref="AB34:AB41" si="17">COUNTIF(T34:AA34,"D")</f>
        <v>0</v>
      </c>
    </row>
    <row r="35" spans="1:28">
      <c r="A35">
        <v>5</v>
      </c>
      <c r="B35" s="32" t="str">
        <f>Critères!$B31</f>
        <v>5.2</v>
      </c>
      <c r="C35" s="32" t="str">
        <f>Critères!$A30</f>
        <v>TABLEAUX</v>
      </c>
      <c r="D35" s="32" t="str">
        <f>'P01'!$D32</f>
        <v>NA</v>
      </c>
      <c r="E35" s="32" t="str">
        <f>'P02'!$D32</f>
        <v>NA</v>
      </c>
      <c r="F35" s="32" t="str">
        <f>'P03'!$D32</f>
        <v>NA</v>
      </c>
      <c r="G35" s="32" t="str">
        <f>'P04'!$D32</f>
        <v>NA</v>
      </c>
      <c r="H35" s="32" t="str">
        <f>'P05'!$D32</f>
        <v>NA</v>
      </c>
      <c r="I35" s="32" t="str">
        <f>'P06'!$D32</f>
        <v>NA</v>
      </c>
      <c r="J35" s="32" t="str">
        <f>'P07'!$D32</f>
        <v>NA</v>
      </c>
      <c r="K35" s="32" t="str">
        <f>'P08'!$D32</f>
        <v>NA</v>
      </c>
      <c r="L35" s="35">
        <f t="shared" si="12"/>
        <v>0</v>
      </c>
      <c r="M35" s="35">
        <f t="shared" si="13"/>
        <v>0</v>
      </c>
      <c r="N35" s="35">
        <f t="shared" si="14"/>
        <v>8</v>
      </c>
      <c r="O35" s="35">
        <f t="shared" si="15"/>
        <v>0</v>
      </c>
      <c r="P35" t="str">
        <f t="shared" si="16"/>
        <v>NA</v>
      </c>
      <c r="Q35">
        <v>5</v>
      </c>
      <c r="R35" s="32" t="str">
        <f>Critères!$B31</f>
        <v>5.2</v>
      </c>
      <c r="S35" s="32" t="str">
        <f>Critères!$A30</f>
        <v>TABLEAUX</v>
      </c>
      <c r="T35" s="32" t="str">
        <f>'P01'!$E32</f>
        <v>N</v>
      </c>
      <c r="U35" s="32" t="str">
        <f>'P02'!$E32</f>
        <v>N</v>
      </c>
      <c r="V35" s="32" t="str">
        <f>'P03'!$E32</f>
        <v>N</v>
      </c>
      <c r="W35" s="32" t="str">
        <f>'P04'!$E32</f>
        <v>N</v>
      </c>
      <c r="X35" s="32" t="str">
        <f>'P05'!$E32</f>
        <v>N</v>
      </c>
      <c r="Y35" s="32" t="str">
        <f>'P06'!$E32</f>
        <v>N</v>
      </c>
      <c r="Z35" s="32" t="str">
        <f>'P07'!$E32</f>
        <v>N</v>
      </c>
      <c r="AA35" s="32" t="str">
        <f>'P08'!$E32</f>
        <v>N</v>
      </c>
      <c r="AB35" s="35">
        <f t="shared" si="17"/>
        <v>0</v>
      </c>
    </row>
    <row r="36" spans="1:28">
      <c r="A36">
        <v>5</v>
      </c>
      <c r="B36" s="32" t="str">
        <f>Critères!$B32</f>
        <v>5.3</v>
      </c>
      <c r="C36" s="32" t="str">
        <f>Critères!$A30</f>
        <v>TABLEAUX</v>
      </c>
      <c r="D36" s="32" t="str">
        <f>'P01'!$D33</f>
        <v>NA</v>
      </c>
      <c r="E36" s="32" t="str">
        <f>'P02'!$D33</f>
        <v>NA</v>
      </c>
      <c r="F36" s="32" t="str">
        <f>'P03'!$D33</f>
        <v>NA</v>
      </c>
      <c r="G36" s="32" t="str">
        <f>'P04'!$D33</f>
        <v>NA</v>
      </c>
      <c r="H36" s="32" t="str">
        <f>'P05'!$D33</f>
        <v>NA</v>
      </c>
      <c r="I36" s="32" t="str">
        <f>'P06'!$D33</f>
        <v>NA</v>
      </c>
      <c r="J36" s="32" t="str">
        <f>'P07'!$D33</f>
        <v>NA</v>
      </c>
      <c r="K36" s="32" t="str">
        <f>'P08'!$D33</f>
        <v>NA</v>
      </c>
      <c r="L36" s="35">
        <f t="shared" si="12"/>
        <v>0</v>
      </c>
      <c r="M36" s="35">
        <f t="shared" si="13"/>
        <v>0</v>
      </c>
      <c r="N36" s="35">
        <f t="shared" si="14"/>
        <v>8</v>
      </c>
      <c r="O36" s="35">
        <f t="shared" si="15"/>
        <v>0</v>
      </c>
      <c r="P36" t="str">
        <f t="shared" si="16"/>
        <v>NA</v>
      </c>
      <c r="Q36">
        <v>5</v>
      </c>
      <c r="R36" s="32" t="str">
        <f>Critères!$B32</f>
        <v>5.3</v>
      </c>
      <c r="S36" s="32" t="str">
        <f>Critères!$A30</f>
        <v>TABLEAUX</v>
      </c>
      <c r="T36" s="32" t="str">
        <f>'P01'!$E33</f>
        <v>N</v>
      </c>
      <c r="U36" s="32" t="str">
        <f>'P02'!$E33</f>
        <v>N</v>
      </c>
      <c r="V36" s="32" t="str">
        <f>'P03'!$E33</f>
        <v>N</v>
      </c>
      <c r="W36" s="32" t="str">
        <f>'P04'!$E33</f>
        <v>N</v>
      </c>
      <c r="X36" s="32" t="str">
        <f>'P05'!$E33</f>
        <v>N</v>
      </c>
      <c r="Y36" s="32" t="str">
        <f>'P06'!$E33</f>
        <v>N</v>
      </c>
      <c r="Z36" s="32" t="str">
        <f>'P07'!$E33</f>
        <v>N</v>
      </c>
      <c r="AA36" s="32" t="str">
        <f>'P08'!$E33</f>
        <v>N</v>
      </c>
      <c r="AB36" s="35">
        <f t="shared" si="17"/>
        <v>0</v>
      </c>
    </row>
    <row r="37" spans="1:28">
      <c r="A37">
        <v>5</v>
      </c>
      <c r="B37" s="32" t="str">
        <f>Critères!$B33</f>
        <v>5.4</v>
      </c>
      <c r="C37" s="32" t="str">
        <f>Critères!$A30</f>
        <v>TABLEAUX</v>
      </c>
      <c r="D37" s="32" t="str">
        <f>'P01'!$D34</f>
        <v>NA</v>
      </c>
      <c r="E37" s="32" t="str">
        <f>'P02'!$D34</f>
        <v>NA</v>
      </c>
      <c r="F37" s="32" t="str">
        <f>'P03'!$D34</f>
        <v>NA</v>
      </c>
      <c r="G37" s="32" t="str">
        <f>'P04'!$D34</f>
        <v>NA</v>
      </c>
      <c r="H37" s="32" t="str">
        <f>'P05'!$D34</f>
        <v>NA</v>
      </c>
      <c r="I37" s="32" t="str">
        <f>'P06'!$D34</f>
        <v>NA</v>
      </c>
      <c r="J37" s="32" t="str">
        <f>'P07'!$D34</f>
        <v>NA</v>
      </c>
      <c r="K37" s="32" t="str">
        <f>'P08'!$D34</f>
        <v>NA</v>
      </c>
      <c r="L37" s="35">
        <f t="shared" si="12"/>
        <v>0</v>
      </c>
      <c r="M37" s="35">
        <f t="shared" si="13"/>
        <v>0</v>
      </c>
      <c r="N37" s="35">
        <f t="shared" si="14"/>
        <v>8</v>
      </c>
      <c r="O37" s="35">
        <f t="shared" si="15"/>
        <v>0</v>
      </c>
      <c r="P37" t="str">
        <f t="shared" si="16"/>
        <v>NA</v>
      </c>
      <c r="Q37">
        <v>5</v>
      </c>
      <c r="R37" s="32" t="str">
        <f>Critères!$B33</f>
        <v>5.4</v>
      </c>
      <c r="S37" s="32" t="str">
        <f>Critères!$A30</f>
        <v>TABLEAUX</v>
      </c>
      <c r="T37" s="32" t="str">
        <f>'P01'!$E34</f>
        <v>N</v>
      </c>
      <c r="U37" s="32" t="str">
        <f>'P02'!$E34</f>
        <v>N</v>
      </c>
      <c r="V37" s="32" t="str">
        <f>'P03'!$E34</f>
        <v>N</v>
      </c>
      <c r="W37" s="32" t="str">
        <f>'P04'!$E34</f>
        <v>N</v>
      </c>
      <c r="X37" s="32" t="str">
        <f>'P05'!$E34</f>
        <v>N</v>
      </c>
      <c r="Y37" s="32" t="str">
        <f>'P06'!$E34</f>
        <v>N</v>
      </c>
      <c r="Z37" s="32" t="str">
        <f>'P07'!$E34</f>
        <v>N</v>
      </c>
      <c r="AA37" s="32" t="str">
        <f>'P08'!$E34</f>
        <v>N</v>
      </c>
      <c r="AB37" s="35">
        <f t="shared" si="17"/>
        <v>0</v>
      </c>
    </row>
    <row r="38" spans="1:28">
      <c r="A38">
        <v>5</v>
      </c>
      <c r="B38" s="32" t="str">
        <f>Critères!$B34</f>
        <v>5.5</v>
      </c>
      <c r="C38" s="32" t="str">
        <f>Critères!$A30</f>
        <v>TABLEAUX</v>
      </c>
      <c r="D38" s="32" t="str">
        <f>'P01'!$D35</f>
        <v>NA</v>
      </c>
      <c r="E38" s="32" t="str">
        <f>'P02'!$D35</f>
        <v>NA</v>
      </c>
      <c r="F38" s="32" t="str">
        <f>'P03'!$D35</f>
        <v>NA</v>
      </c>
      <c r="G38" s="32" t="str">
        <f>'P04'!$D35</f>
        <v>NA</v>
      </c>
      <c r="H38" s="32" t="str">
        <f>'P05'!$D35</f>
        <v>NA</v>
      </c>
      <c r="I38" s="32" t="str">
        <f>'P06'!$D35</f>
        <v>NA</v>
      </c>
      <c r="J38" s="32" t="str">
        <f>'P07'!$D35</f>
        <v>NA</v>
      </c>
      <c r="K38" s="32" t="str">
        <f>'P08'!$D35</f>
        <v>NA</v>
      </c>
      <c r="L38" s="35">
        <f t="shared" si="12"/>
        <v>0</v>
      </c>
      <c r="M38" s="35">
        <f t="shared" si="13"/>
        <v>0</v>
      </c>
      <c r="N38" s="35">
        <f t="shared" si="14"/>
        <v>8</v>
      </c>
      <c r="O38" s="35">
        <f t="shared" si="15"/>
        <v>0</v>
      </c>
      <c r="P38" t="str">
        <f t="shared" si="16"/>
        <v>NA</v>
      </c>
      <c r="Q38">
        <v>5</v>
      </c>
      <c r="R38" s="32" t="str">
        <f>Critères!$B34</f>
        <v>5.5</v>
      </c>
      <c r="S38" s="32" t="str">
        <f>Critères!$A30</f>
        <v>TABLEAUX</v>
      </c>
      <c r="T38" s="32" t="str">
        <f>'P01'!$E35</f>
        <v>N</v>
      </c>
      <c r="U38" s="32" t="str">
        <f>'P02'!$E35</f>
        <v>N</v>
      </c>
      <c r="V38" s="32" t="str">
        <f>'P03'!$E35</f>
        <v>N</v>
      </c>
      <c r="W38" s="32" t="str">
        <f>'P04'!$E35</f>
        <v>N</v>
      </c>
      <c r="X38" s="32" t="str">
        <f>'P05'!$E35</f>
        <v>N</v>
      </c>
      <c r="Y38" s="32" t="str">
        <f>'P06'!$E35</f>
        <v>N</v>
      </c>
      <c r="Z38" s="32" t="str">
        <f>'P07'!$E35</f>
        <v>N</v>
      </c>
      <c r="AA38" s="32" t="str">
        <f>'P08'!$E35</f>
        <v>N</v>
      </c>
      <c r="AB38" s="35">
        <f t="shared" si="17"/>
        <v>0</v>
      </c>
    </row>
    <row r="39" spans="1:28">
      <c r="A39">
        <v>5</v>
      </c>
      <c r="B39" s="32" t="str">
        <f>Critères!$B35</f>
        <v>5.6</v>
      </c>
      <c r="C39" s="32" t="str">
        <f>Critères!$A30</f>
        <v>TABLEAUX</v>
      </c>
      <c r="D39" s="32" t="str">
        <f>'P01'!$D36</f>
        <v>NA</v>
      </c>
      <c r="E39" s="32" t="str">
        <f>'P02'!$D36</f>
        <v>NA</v>
      </c>
      <c r="F39" s="32" t="str">
        <f>'P03'!$D36</f>
        <v>NA</v>
      </c>
      <c r="G39" s="32" t="str">
        <f>'P04'!$D36</f>
        <v>NA</v>
      </c>
      <c r="H39" s="32" t="str">
        <f>'P05'!$D36</f>
        <v>NA</v>
      </c>
      <c r="I39" s="32" t="str">
        <f>'P06'!$D36</f>
        <v>NA</v>
      </c>
      <c r="J39" s="32" t="str">
        <f>'P07'!$D36</f>
        <v>NA</v>
      </c>
      <c r="K39" s="32" t="str">
        <f>'P08'!$D36</f>
        <v>NA</v>
      </c>
      <c r="L39" s="35">
        <f t="shared" si="12"/>
        <v>0</v>
      </c>
      <c r="M39" s="35">
        <f t="shared" si="13"/>
        <v>0</v>
      </c>
      <c r="N39" s="35">
        <f t="shared" si="14"/>
        <v>8</v>
      </c>
      <c r="O39" s="35">
        <f t="shared" si="15"/>
        <v>0</v>
      </c>
      <c r="P39" t="str">
        <f t="shared" si="16"/>
        <v>NA</v>
      </c>
      <c r="Q39">
        <v>5</v>
      </c>
      <c r="R39" s="32" t="str">
        <f>Critères!$B35</f>
        <v>5.6</v>
      </c>
      <c r="S39" s="32" t="str">
        <f>Critères!$A30</f>
        <v>TABLEAUX</v>
      </c>
      <c r="T39" s="32" t="str">
        <f>'P01'!$E36</f>
        <v>N</v>
      </c>
      <c r="U39" s="32" t="str">
        <f>'P02'!$E36</f>
        <v>N</v>
      </c>
      <c r="V39" s="32" t="str">
        <f>'P03'!$E36</f>
        <v>N</v>
      </c>
      <c r="W39" s="32" t="str">
        <f>'P04'!$E36</f>
        <v>N</v>
      </c>
      <c r="X39" s="32" t="str">
        <f>'P05'!$E36</f>
        <v>N</v>
      </c>
      <c r="Y39" s="32" t="str">
        <f>'P06'!$E36</f>
        <v>N</v>
      </c>
      <c r="Z39" s="32" t="str">
        <f>'P07'!$E36</f>
        <v>N</v>
      </c>
      <c r="AA39" s="32" t="str">
        <f>'P08'!$E36</f>
        <v>N</v>
      </c>
      <c r="AB39" s="35">
        <f t="shared" si="17"/>
        <v>0</v>
      </c>
    </row>
    <row r="40" spans="1:28">
      <c r="A40">
        <v>5</v>
      </c>
      <c r="B40" s="32" t="str">
        <f>Critères!$B36</f>
        <v>5.7</v>
      </c>
      <c r="C40" s="32" t="str">
        <f>Critères!$A30</f>
        <v>TABLEAUX</v>
      </c>
      <c r="D40" s="32" t="str">
        <f>'P01'!$D37</f>
        <v>NA</v>
      </c>
      <c r="E40" s="32" t="str">
        <f>'P02'!$D37</f>
        <v>NA</v>
      </c>
      <c r="F40" s="32" t="str">
        <f>'P03'!$D37</f>
        <v>NA</v>
      </c>
      <c r="G40" s="32" t="str">
        <f>'P04'!$D37</f>
        <v>NA</v>
      </c>
      <c r="H40" s="32" t="str">
        <f>'P05'!$D37</f>
        <v>NA</v>
      </c>
      <c r="I40" s="32" t="str">
        <f>'P06'!$D37</f>
        <v>NA</v>
      </c>
      <c r="J40" s="32" t="str">
        <f>'P07'!$D37</f>
        <v>NA</v>
      </c>
      <c r="K40" s="32" t="str">
        <f>'P08'!$D37</f>
        <v>NA</v>
      </c>
      <c r="L40" s="35">
        <f t="shared" si="12"/>
        <v>0</v>
      </c>
      <c r="M40" s="35">
        <f t="shared" si="13"/>
        <v>0</v>
      </c>
      <c r="N40" s="35">
        <f t="shared" si="14"/>
        <v>8</v>
      </c>
      <c r="O40" s="35">
        <f t="shared" si="15"/>
        <v>0</v>
      </c>
      <c r="P40" t="str">
        <f t="shared" si="16"/>
        <v>NA</v>
      </c>
      <c r="Q40">
        <v>5</v>
      </c>
      <c r="R40" s="32" t="str">
        <f>Critères!$B36</f>
        <v>5.7</v>
      </c>
      <c r="S40" s="32" t="str">
        <f>Critères!$A30</f>
        <v>TABLEAUX</v>
      </c>
      <c r="T40" s="32" t="str">
        <f>'P01'!$E37</f>
        <v>N</v>
      </c>
      <c r="U40" s="32" t="str">
        <f>'P02'!$E37</f>
        <v>N</v>
      </c>
      <c r="V40" s="32" t="str">
        <f>'P03'!$E37</f>
        <v>N</v>
      </c>
      <c r="W40" s="32" t="str">
        <f>'P04'!$E37</f>
        <v>N</v>
      </c>
      <c r="X40" s="32" t="str">
        <f>'P05'!$E37</f>
        <v>N</v>
      </c>
      <c r="Y40" s="32" t="str">
        <f>'P06'!$E37</f>
        <v>N</v>
      </c>
      <c r="Z40" s="32" t="str">
        <f>'P07'!$E37</f>
        <v>N</v>
      </c>
      <c r="AA40" s="32" t="str">
        <f>'P08'!$E37</f>
        <v>N</v>
      </c>
      <c r="AB40" s="35">
        <f t="shared" si="17"/>
        <v>0</v>
      </c>
    </row>
    <row r="41" spans="1:28">
      <c r="A41">
        <v>5</v>
      </c>
      <c r="B41" s="32" t="str">
        <f>Critères!$B37</f>
        <v>5.8</v>
      </c>
      <c r="C41" s="32" t="str">
        <f>Critères!$A30</f>
        <v>TABLEAUX</v>
      </c>
      <c r="D41" s="32" t="str">
        <f>'P01'!$D38</f>
        <v>NA</v>
      </c>
      <c r="E41" s="32" t="str">
        <f>'P02'!$D38</f>
        <v>NA</v>
      </c>
      <c r="F41" s="32" t="str">
        <f>'P03'!$D38</f>
        <v>NA</v>
      </c>
      <c r="G41" s="32" t="str">
        <f>'P04'!$D38</f>
        <v>NA</v>
      </c>
      <c r="H41" s="32" t="str">
        <f>'P05'!$D38</f>
        <v>NA</v>
      </c>
      <c r="I41" s="32" t="str">
        <f>'P06'!$D38</f>
        <v>NA</v>
      </c>
      <c r="J41" s="32" t="str">
        <f>'P07'!$D38</f>
        <v>NA</v>
      </c>
      <c r="K41" s="32" t="str">
        <f>'P08'!$D38</f>
        <v>NA</v>
      </c>
      <c r="L41" s="35">
        <f t="shared" si="12"/>
        <v>0</v>
      </c>
      <c r="M41" s="35">
        <f t="shared" si="13"/>
        <v>0</v>
      </c>
      <c r="N41" s="35">
        <f t="shared" si="14"/>
        <v>8</v>
      </c>
      <c r="O41" s="35">
        <f t="shared" si="15"/>
        <v>0</v>
      </c>
      <c r="P41" t="str">
        <f t="shared" si="16"/>
        <v>NA</v>
      </c>
      <c r="Q41">
        <v>5</v>
      </c>
      <c r="R41" s="32" t="str">
        <f>Critères!$B37</f>
        <v>5.8</v>
      </c>
      <c r="S41" s="32" t="str">
        <f>Critères!$A30</f>
        <v>TABLEAUX</v>
      </c>
      <c r="T41" s="32" t="str">
        <f>'P01'!$E38</f>
        <v>N</v>
      </c>
      <c r="U41" s="32" t="str">
        <f>'P02'!$E38</f>
        <v>N</v>
      </c>
      <c r="V41" s="32" t="str">
        <f>'P03'!$E38</f>
        <v>N</v>
      </c>
      <c r="W41" s="32" t="str">
        <f>'P04'!$E38</f>
        <v>N</v>
      </c>
      <c r="X41" s="32" t="str">
        <f>'P05'!$E38</f>
        <v>N</v>
      </c>
      <c r="Y41" s="32" t="str">
        <f>'P06'!$E38</f>
        <v>N</v>
      </c>
      <c r="Z41" s="32" t="str">
        <f>'P07'!$E38</f>
        <v>N</v>
      </c>
      <c r="AA41" s="32" t="str">
        <f>'P08'!$E38</f>
        <v>N</v>
      </c>
      <c r="AB41" s="35">
        <f t="shared" si="17"/>
        <v>0</v>
      </c>
    </row>
    <row r="42" spans="1:28">
      <c r="A42" s="5"/>
      <c r="B42" s="38"/>
      <c r="C42" s="38"/>
      <c r="D42" s="38"/>
      <c r="E42" s="38"/>
      <c r="F42" s="38"/>
      <c r="G42" s="38"/>
      <c r="H42" s="38"/>
      <c r="I42" s="38"/>
      <c r="J42" s="38"/>
      <c r="K42" s="38"/>
      <c r="L42" s="39">
        <f>SUM(L34:L41)</f>
        <v>0</v>
      </c>
      <c r="M42" s="39">
        <f>SUM(M34:M41)</f>
        <v>0</v>
      </c>
      <c r="N42" s="39">
        <f>SUM(N34:N41)</f>
        <v>64</v>
      </c>
      <c r="O42" s="39">
        <f>SUM(O34:O41)</f>
        <v>0</v>
      </c>
      <c r="Q42" s="5"/>
      <c r="R42" s="38"/>
      <c r="S42" s="38"/>
      <c r="T42" s="38"/>
      <c r="U42" s="38"/>
      <c r="V42" s="38"/>
      <c r="W42" s="38"/>
      <c r="X42" s="38"/>
      <c r="Y42" s="38"/>
      <c r="Z42" s="38"/>
      <c r="AA42" s="38"/>
      <c r="AB42" s="39">
        <f>SUM(AB34:AB41)</f>
        <v>0</v>
      </c>
    </row>
    <row r="43" spans="1:28">
      <c r="A43">
        <v>6</v>
      </c>
      <c r="B43" s="32" t="str">
        <f>Critères!$B38</f>
        <v>6.1</v>
      </c>
      <c r="C43" s="32" t="str">
        <f>Critères!$A38</f>
        <v>LIENS</v>
      </c>
      <c r="D43" s="32" t="str">
        <f>'P01'!$D39</f>
        <v>C</v>
      </c>
      <c r="E43" s="32" t="str">
        <f>'P02'!$D39</f>
        <v>C</v>
      </c>
      <c r="F43" s="32" t="str">
        <f>'P03'!$D39</f>
        <v>C</v>
      </c>
      <c r="G43" s="32" t="str">
        <f>'P04'!$D39</f>
        <v>C</v>
      </c>
      <c r="H43" s="32" t="str">
        <f>'P05'!$D39</f>
        <v>NC</v>
      </c>
      <c r="I43" s="32" t="str">
        <f>'P06'!$D39</f>
        <v>C</v>
      </c>
      <c r="J43" s="32" t="str">
        <f>'P07'!$D39</f>
        <v>C</v>
      </c>
      <c r="K43" s="32" t="str">
        <f>'P08'!$D39</f>
        <v>C</v>
      </c>
      <c r="L43" s="35">
        <f>COUNTIF(D43:K43,"C")</f>
        <v>7</v>
      </c>
      <c r="M43" s="35">
        <f>COUNTIF(D43:K43,"NC")</f>
        <v>1</v>
      </c>
      <c r="N43" s="35">
        <f>COUNTIF(D43:K43,"NA")</f>
        <v>0</v>
      </c>
      <c r="O43" s="35">
        <f>COUNTIF(D43:K43,"NT")</f>
        <v>0</v>
      </c>
      <c r="P43" t="str">
        <f>IF(M43&gt;0,"NC",IF(L43&gt;0,"C",IF(O43&gt;0,"NT","NA")))</f>
        <v>NC</v>
      </c>
      <c r="Q43">
        <v>6</v>
      </c>
      <c r="R43" s="32" t="str">
        <f>Critères!$B38</f>
        <v>6.1</v>
      </c>
      <c r="S43" s="32" t="str">
        <f>Critères!$A38</f>
        <v>LIENS</v>
      </c>
      <c r="T43" s="32" t="str">
        <f>'P01'!$E39</f>
        <v>N</v>
      </c>
      <c r="U43" s="32" t="str">
        <f>'P02'!$E39</f>
        <v>N</v>
      </c>
      <c r="V43" s="32" t="str">
        <f>'P03'!$E39</f>
        <v>N</v>
      </c>
      <c r="W43" s="32" t="str">
        <f>'P04'!$E39</f>
        <v>N</v>
      </c>
      <c r="X43" s="32" t="str">
        <f>'P05'!$E39</f>
        <v>N</v>
      </c>
      <c r="Y43" s="32" t="str">
        <f>'P06'!$E39</f>
        <v>N</v>
      </c>
      <c r="Z43" s="32" t="str">
        <f>'P07'!$E39</f>
        <v>N</v>
      </c>
      <c r="AA43" s="32" t="str">
        <f>'P08'!$E39</f>
        <v>N</v>
      </c>
      <c r="AB43" s="35">
        <f>COUNTIF(T43:AA43,"D")</f>
        <v>0</v>
      </c>
    </row>
    <row r="44" spans="1:28">
      <c r="A44">
        <v>6</v>
      </c>
      <c r="B44" s="32" t="str">
        <f>Critères!$B39</f>
        <v>6.2</v>
      </c>
      <c r="C44" s="32" t="str">
        <f>Critères!$A38</f>
        <v>LIENS</v>
      </c>
      <c r="D44" s="32" t="str">
        <f>'P01'!$D40</f>
        <v>NC</v>
      </c>
      <c r="E44" s="32" t="str">
        <f>'P02'!$D40</f>
        <v>C</v>
      </c>
      <c r="F44" s="32" t="str">
        <f>'P03'!$D40</f>
        <v>NC</v>
      </c>
      <c r="G44" s="32" t="str">
        <f>'P04'!$D40</f>
        <v>C</v>
      </c>
      <c r="H44" s="32" t="str">
        <f>'P05'!$D40</f>
        <v>C</v>
      </c>
      <c r="I44" s="32" t="str">
        <f>'P06'!$D40</f>
        <v>C</v>
      </c>
      <c r="J44" s="32" t="str">
        <f>'P07'!$D40</f>
        <v>C</v>
      </c>
      <c r="K44" s="32" t="str">
        <f>'P08'!$D40</f>
        <v>C</v>
      </c>
      <c r="L44" s="35">
        <f>COUNTIF(D44:K44,"C")</f>
        <v>6</v>
      </c>
      <c r="M44" s="35">
        <f>COUNTIF(D44:K44,"NC")</f>
        <v>2</v>
      </c>
      <c r="N44" s="35">
        <f>COUNTIF(D44:K44,"NA")</f>
        <v>0</v>
      </c>
      <c r="O44" s="35">
        <f>COUNTIF(D44:K44,"NT")</f>
        <v>0</v>
      </c>
      <c r="P44" t="str">
        <f>IF(M44&gt;0,"NC",IF(L44&gt;0,"C",IF(O44&gt;0,"NT","NA")))</f>
        <v>NC</v>
      </c>
      <c r="Q44">
        <v>6</v>
      </c>
      <c r="R44" s="32" t="str">
        <f>Critères!$B39</f>
        <v>6.2</v>
      </c>
      <c r="S44" s="32" t="str">
        <f>Critères!$A38</f>
        <v>LIENS</v>
      </c>
      <c r="T44" s="32" t="str">
        <f>'P01'!$E40</f>
        <v>N</v>
      </c>
      <c r="U44" s="32" t="str">
        <f>'P02'!$E40</f>
        <v>N</v>
      </c>
      <c r="V44" s="32" t="str">
        <f>'P03'!$E40</f>
        <v>N</v>
      </c>
      <c r="W44" s="32" t="str">
        <f>'P04'!$E40</f>
        <v>N</v>
      </c>
      <c r="X44" s="32" t="str">
        <f>'P05'!$E40</f>
        <v>N</v>
      </c>
      <c r="Y44" s="32" t="str">
        <f>'P06'!$E40</f>
        <v>N</v>
      </c>
      <c r="Z44" s="32" t="str">
        <f>'P07'!$E40</f>
        <v>N</v>
      </c>
      <c r="AA44" s="32" t="str">
        <f>'P08'!$E40</f>
        <v>N</v>
      </c>
      <c r="AB44" s="35">
        <f>COUNTIF(T44:AA44,"D")</f>
        <v>0</v>
      </c>
    </row>
    <row r="45" spans="1:28">
      <c r="A45" s="5"/>
      <c r="B45" s="38"/>
      <c r="C45" s="38"/>
      <c r="D45" s="38"/>
      <c r="E45" s="38"/>
      <c r="F45" s="38"/>
      <c r="G45" s="38"/>
      <c r="H45" s="38"/>
      <c r="I45" s="38"/>
      <c r="J45" s="38"/>
      <c r="K45" s="38"/>
      <c r="L45" s="39">
        <f>SUM(L43:L44)</f>
        <v>13</v>
      </c>
      <c r="M45" s="39">
        <f>SUM(M43:M44)</f>
        <v>3</v>
      </c>
      <c r="N45" s="39">
        <f>SUM(N43:N44)</f>
        <v>0</v>
      </c>
      <c r="O45" s="39">
        <f>SUM(O43:O44)</f>
        <v>0</v>
      </c>
      <c r="Q45" s="5"/>
      <c r="R45" s="38"/>
      <c r="S45" s="38"/>
      <c r="T45" s="38"/>
      <c r="U45" s="38"/>
      <c r="V45" s="38"/>
      <c r="W45" s="38"/>
      <c r="X45" s="38"/>
      <c r="Y45" s="38"/>
      <c r="Z45" s="38"/>
      <c r="AA45" s="38"/>
      <c r="AB45" s="39">
        <f>SUM(AB43:AB44)</f>
        <v>0</v>
      </c>
    </row>
    <row r="46" spans="1:28">
      <c r="A46">
        <v>7</v>
      </c>
      <c r="B46" s="32" t="str">
        <f>Critères!$B40</f>
        <v>7.1</v>
      </c>
      <c r="C46" s="32" t="str">
        <f>Critères!$A40</f>
        <v>SCRIPTS</v>
      </c>
      <c r="D46" s="32" t="str">
        <f>'P01'!$D41</f>
        <v>C</v>
      </c>
      <c r="E46" s="32" t="str">
        <f>'P02'!$D41</f>
        <v>C</v>
      </c>
      <c r="F46" s="32" t="str">
        <f>'P03'!$D41</f>
        <v>C</v>
      </c>
      <c r="G46" s="32" t="str">
        <f>'P04'!$D41</f>
        <v>C</v>
      </c>
      <c r="H46" s="32" t="str">
        <f>'P05'!$D41</f>
        <v>C</v>
      </c>
      <c r="I46" s="32" t="str">
        <f>'P06'!$D41</f>
        <v>C</v>
      </c>
      <c r="J46" s="32" t="str">
        <f>'P07'!$D41</f>
        <v>C</v>
      </c>
      <c r="K46" s="32" t="str">
        <f>'P08'!$D41</f>
        <v>C</v>
      </c>
      <c r="L46" s="35">
        <f>COUNTIF(D46:K46,"C")</f>
        <v>8</v>
      </c>
      <c r="M46" s="35">
        <f>COUNTIF(D46:K46,"NC")</f>
        <v>0</v>
      </c>
      <c r="N46" s="35">
        <f>COUNTIF(D46:K46,"NA")</f>
        <v>0</v>
      </c>
      <c r="O46" s="35">
        <f>COUNTIF(D46:K46,"NT")</f>
        <v>0</v>
      </c>
      <c r="P46" t="str">
        <f>IF(M46&gt;0,"NC",IF(L46&gt;0,"C",IF(O46&gt;0,"NT","NA")))</f>
        <v>C</v>
      </c>
      <c r="Q46">
        <v>7</v>
      </c>
      <c r="R46" s="32" t="str">
        <f>Critères!$B40</f>
        <v>7.1</v>
      </c>
      <c r="S46" s="32" t="str">
        <f>Critères!$A40</f>
        <v>SCRIPTS</v>
      </c>
      <c r="T46" s="32" t="str">
        <f>'P01'!$E41</f>
        <v>N</v>
      </c>
      <c r="U46" s="32" t="str">
        <f>'P02'!$E41</f>
        <v>N</v>
      </c>
      <c r="V46" s="32" t="str">
        <f>'P03'!$E41</f>
        <v>N</v>
      </c>
      <c r="W46" s="32" t="str">
        <f>'P04'!$E41</f>
        <v>N</v>
      </c>
      <c r="X46" s="32" t="str">
        <f>'P05'!$E41</f>
        <v>N</v>
      </c>
      <c r="Y46" s="32" t="str">
        <f>'P06'!$E41</f>
        <v>N</v>
      </c>
      <c r="Z46" s="32" t="str">
        <f>'P07'!$E41</f>
        <v>N</v>
      </c>
      <c r="AA46" s="32" t="str">
        <f>'P08'!$E41</f>
        <v>N</v>
      </c>
      <c r="AB46" s="35">
        <f>COUNTIF(T46:AA46,"D")</f>
        <v>0</v>
      </c>
    </row>
    <row r="47" spans="1:28">
      <c r="A47">
        <v>7</v>
      </c>
      <c r="B47" s="32" t="str">
        <f>Critères!$B41</f>
        <v>7.2</v>
      </c>
      <c r="C47" s="32" t="str">
        <f>Critères!$A40</f>
        <v>SCRIPTS</v>
      </c>
      <c r="D47" s="32" t="str">
        <f>'P01'!$D42</f>
        <v>NA</v>
      </c>
      <c r="E47" s="32" t="str">
        <f>'P02'!$D42</f>
        <v>NA</v>
      </c>
      <c r="F47" s="32" t="str">
        <f>'P03'!$D42</f>
        <v>NA</v>
      </c>
      <c r="G47" s="32" t="str">
        <f>'P04'!$D42</f>
        <v>NA</v>
      </c>
      <c r="H47" s="32" t="str">
        <f>'P05'!$D42</f>
        <v>NA</v>
      </c>
      <c r="I47" s="32" t="str">
        <f>'P06'!$D42</f>
        <v>NA</v>
      </c>
      <c r="J47" s="32" t="str">
        <f>'P07'!$D42</f>
        <v>NA</v>
      </c>
      <c r="K47" s="32" t="str">
        <f>'P08'!$D42</f>
        <v>NA</v>
      </c>
      <c r="L47" s="35">
        <f>COUNTIF(D47:K47,"C")</f>
        <v>0</v>
      </c>
      <c r="M47" s="35">
        <f>COUNTIF(D47:K47,"NC")</f>
        <v>0</v>
      </c>
      <c r="N47" s="35">
        <f>COUNTIF(D47:K47,"NA")</f>
        <v>8</v>
      </c>
      <c r="O47" s="35">
        <f>COUNTIF(D47:K47,"NT")</f>
        <v>0</v>
      </c>
      <c r="P47" t="str">
        <f>IF(M47&gt;0,"NC",IF(L47&gt;0,"C",IF(O47&gt;0,"NT","NA")))</f>
        <v>NA</v>
      </c>
      <c r="Q47">
        <v>7</v>
      </c>
      <c r="R47" s="32" t="str">
        <f>Critères!$B41</f>
        <v>7.2</v>
      </c>
      <c r="S47" s="32" t="str">
        <f>Critères!$A40</f>
        <v>SCRIPTS</v>
      </c>
      <c r="T47" s="32" t="str">
        <f>'P01'!$E42</f>
        <v>N</v>
      </c>
      <c r="U47" s="32" t="str">
        <f>'P02'!$E42</f>
        <v>N</v>
      </c>
      <c r="V47" s="32" t="str">
        <f>'P03'!$E42</f>
        <v>N</v>
      </c>
      <c r="W47" s="32" t="str">
        <f>'P04'!$E42</f>
        <v>N</v>
      </c>
      <c r="X47" s="32" t="str">
        <f>'P05'!$E42</f>
        <v>N</v>
      </c>
      <c r="Y47" s="32" t="str">
        <f>'P06'!$E42</f>
        <v>N</v>
      </c>
      <c r="Z47" s="32" t="str">
        <f>'P07'!$E42</f>
        <v>N</v>
      </c>
      <c r="AA47" s="32" t="str">
        <f>'P08'!$E42</f>
        <v>N</v>
      </c>
      <c r="AB47" s="35">
        <f>COUNTIF(T47:AA47,"D")</f>
        <v>0</v>
      </c>
    </row>
    <row r="48" spans="1:28">
      <c r="A48">
        <v>7</v>
      </c>
      <c r="B48" s="32" t="str">
        <f>Critères!$B42</f>
        <v>7.3</v>
      </c>
      <c r="C48" s="32" t="str">
        <f>Critères!$A40</f>
        <v>SCRIPTS</v>
      </c>
      <c r="D48" s="32" t="str">
        <f>'P01'!$D43</f>
        <v>C</v>
      </c>
      <c r="E48" s="32" t="str">
        <f>'P02'!$D43</f>
        <v>C</v>
      </c>
      <c r="F48" s="32" t="str">
        <f>'P03'!$D43</f>
        <v>C</v>
      </c>
      <c r="G48" s="32" t="str">
        <f>'P04'!$D43</f>
        <v>C</v>
      </c>
      <c r="H48" s="32" t="str">
        <f>'P05'!$D43</f>
        <v>C</v>
      </c>
      <c r="I48" s="32" t="str">
        <f>'P06'!$D43</f>
        <v>C</v>
      </c>
      <c r="J48" s="32" t="str">
        <f>'P07'!$D43</f>
        <v>C</v>
      </c>
      <c r="K48" s="32" t="str">
        <f>'P08'!$D43</f>
        <v>C</v>
      </c>
      <c r="L48" s="35">
        <f>COUNTIF(D48:K48,"C")</f>
        <v>8</v>
      </c>
      <c r="M48" s="35">
        <f>COUNTIF(D48:K48,"NC")</f>
        <v>0</v>
      </c>
      <c r="N48" s="35">
        <f>COUNTIF(D48:K48,"NA")</f>
        <v>0</v>
      </c>
      <c r="O48" s="35">
        <f>COUNTIF(D48:K48,"NT")</f>
        <v>0</v>
      </c>
      <c r="P48" t="str">
        <f>IF(M48&gt;0,"NC",IF(L48&gt;0,"C",IF(O48&gt;0,"NT","NA")))</f>
        <v>C</v>
      </c>
      <c r="Q48">
        <v>7</v>
      </c>
      <c r="R48" s="32" t="str">
        <f>Critères!$B42</f>
        <v>7.3</v>
      </c>
      <c r="S48" s="32" t="str">
        <f>Critères!$A40</f>
        <v>SCRIPTS</v>
      </c>
      <c r="T48" s="32" t="str">
        <f>'P01'!$E43</f>
        <v>N</v>
      </c>
      <c r="U48" s="32" t="str">
        <f>'P02'!$E43</f>
        <v>N</v>
      </c>
      <c r="V48" s="32" t="str">
        <f>'P03'!$E43</f>
        <v>N</v>
      </c>
      <c r="W48" s="32" t="str">
        <f>'P04'!$E43</f>
        <v>N</v>
      </c>
      <c r="X48" s="32" t="str">
        <f>'P05'!$E43</f>
        <v>N</v>
      </c>
      <c r="Y48" s="32" t="str">
        <f>'P06'!$E43</f>
        <v>N</v>
      </c>
      <c r="Z48" s="32" t="str">
        <f>'P07'!$E43</f>
        <v>N</v>
      </c>
      <c r="AA48" s="32" t="str">
        <f>'P08'!$E43</f>
        <v>N</v>
      </c>
      <c r="AB48" s="35">
        <f>COUNTIF(T48:AA48,"D")</f>
        <v>0</v>
      </c>
    </row>
    <row r="49" spans="1:28">
      <c r="A49">
        <v>7</v>
      </c>
      <c r="B49" s="32" t="str">
        <f>Critères!$B43</f>
        <v>7.4</v>
      </c>
      <c r="C49" s="32" t="str">
        <f>Critères!$A40</f>
        <v>SCRIPTS</v>
      </c>
      <c r="D49" s="32" t="str">
        <f>'P01'!$D44</f>
        <v>C</v>
      </c>
      <c r="E49" s="32" t="str">
        <f>'P02'!$D44</f>
        <v>C</v>
      </c>
      <c r="F49" s="32" t="str">
        <f>'P03'!$D44</f>
        <v>C</v>
      </c>
      <c r="G49" s="32" t="str">
        <f>'P04'!$D44</f>
        <v>C</v>
      </c>
      <c r="H49" s="32" t="str">
        <f>'P05'!$D44</f>
        <v>C</v>
      </c>
      <c r="I49" s="32" t="str">
        <f>'P06'!$D44</f>
        <v>C</v>
      </c>
      <c r="J49" s="32" t="str">
        <f>'P07'!$D44</f>
        <v>C</v>
      </c>
      <c r="K49" s="32" t="str">
        <f>'P08'!$D44</f>
        <v>C</v>
      </c>
      <c r="L49" s="35">
        <f>COUNTIF(D49:K49,"C")</f>
        <v>8</v>
      </c>
      <c r="M49" s="35">
        <f>COUNTIF(D49:K49,"NC")</f>
        <v>0</v>
      </c>
      <c r="N49" s="35">
        <f>COUNTIF(D49:K49,"NA")</f>
        <v>0</v>
      </c>
      <c r="O49" s="35">
        <f>COUNTIF(D49:K49,"NT")</f>
        <v>0</v>
      </c>
      <c r="P49" t="str">
        <f>IF(M49&gt;0,"NC",IF(L49&gt;0,"C",IF(O49&gt;0,"NT","NA")))</f>
        <v>C</v>
      </c>
      <c r="Q49">
        <v>7</v>
      </c>
      <c r="R49" s="32" t="str">
        <f>Critères!$B43</f>
        <v>7.4</v>
      </c>
      <c r="S49" s="32" t="str">
        <f>Critères!$A40</f>
        <v>SCRIPTS</v>
      </c>
      <c r="T49" s="32" t="str">
        <f>'P01'!$E44</f>
        <v>N</v>
      </c>
      <c r="U49" s="32" t="str">
        <f>'P02'!$E44</f>
        <v>N</v>
      </c>
      <c r="V49" s="32" t="str">
        <f>'P03'!$E44</f>
        <v>N</v>
      </c>
      <c r="W49" s="32" t="str">
        <f>'P04'!$E44</f>
        <v>N</v>
      </c>
      <c r="X49" s="32" t="str">
        <f>'P05'!$E44</f>
        <v>N</v>
      </c>
      <c r="Y49" s="32" t="str">
        <f>'P06'!$E44</f>
        <v>N</v>
      </c>
      <c r="Z49" s="32" t="str">
        <f>'P07'!$E44</f>
        <v>N</v>
      </c>
      <c r="AA49" s="32" t="str">
        <f>'P08'!$E44</f>
        <v>N</v>
      </c>
      <c r="AB49" s="35">
        <f>COUNTIF(T49:AA49,"D")</f>
        <v>0</v>
      </c>
    </row>
    <row r="50" spans="1:28">
      <c r="A50">
        <v>7</v>
      </c>
      <c r="B50" s="32" t="str">
        <f>Critères!$B44</f>
        <v>7.5</v>
      </c>
      <c r="C50" s="32" t="str">
        <f>Critères!$A40</f>
        <v>SCRIPTS</v>
      </c>
      <c r="D50" s="32" t="str">
        <f>'P01'!$D45</f>
        <v>NA</v>
      </c>
      <c r="E50" s="32" t="str">
        <f>'P02'!$D45</f>
        <v>NA</v>
      </c>
      <c r="F50" s="32" t="str">
        <f>'P03'!$D45</f>
        <v>NA</v>
      </c>
      <c r="G50" s="32" t="str">
        <f>'P04'!$D45</f>
        <v>NA</v>
      </c>
      <c r="H50" s="32" t="str">
        <f>'P05'!$D45</f>
        <v>NA</v>
      </c>
      <c r="I50" s="32" t="str">
        <f>'P06'!$D45</f>
        <v>NA</v>
      </c>
      <c r="J50" s="32" t="str">
        <f>'P07'!$D45</f>
        <v>NA</v>
      </c>
      <c r="K50" s="32" t="str">
        <f>'P08'!$D45</f>
        <v>NA</v>
      </c>
      <c r="L50" s="35">
        <f>COUNTIF(D50:K50,"C")</f>
        <v>0</v>
      </c>
      <c r="M50" s="35">
        <f>COUNTIF(D50:K50,"NC")</f>
        <v>0</v>
      </c>
      <c r="N50" s="35">
        <f>COUNTIF(D50:K50,"NA")</f>
        <v>8</v>
      </c>
      <c r="O50" s="35">
        <f>COUNTIF(D50:K50,"NT")</f>
        <v>0</v>
      </c>
      <c r="P50" t="str">
        <f>IF(M50&gt;0,"NC",IF(L50&gt;0,"C",IF(O50&gt;0,"NT","NA")))</f>
        <v>NA</v>
      </c>
      <c r="Q50">
        <v>7</v>
      </c>
      <c r="R50" s="32" t="str">
        <f>Critères!$B44</f>
        <v>7.5</v>
      </c>
      <c r="S50" s="32" t="str">
        <f>Critères!$A40</f>
        <v>SCRIPTS</v>
      </c>
      <c r="T50" s="32" t="str">
        <f>'P01'!$E45</f>
        <v>N</v>
      </c>
      <c r="U50" s="32" t="str">
        <f>'P02'!$E45</f>
        <v>N</v>
      </c>
      <c r="V50" s="32" t="str">
        <f>'P03'!$E45</f>
        <v>N</v>
      </c>
      <c r="W50" s="32" t="str">
        <f>'P04'!$E45</f>
        <v>N</v>
      </c>
      <c r="X50" s="32" t="str">
        <f>'P05'!$E45</f>
        <v>N</v>
      </c>
      <c r="Y50" s="32" t="str">
        <f>'P06'!$E45</f>
        <v>N</v>
      </c>
      <c r="Z50" s="32" t="str">
        <f>'P07'!$E45</f>
        <v>N</v>
      </c>
      <c r="AA50" s="32" t="str">
        <f>'P08'!$E45</f>
        <v>N</v>
      </c>
      <c r="AB50" s="35">
        <f>COUNTIF(T50:AA50,"D")</f>
        <v>0</v>
      </c>
    </row>
    <row r="51" spans="1:28">
      <c r="A51" s="5"/>
      <c r="B51" s="38"/>
      <c r="C51" s="38"/>
      <c r="D51" s="38"/>
      <c r="E51" s="38"/>
      <c r="F51" s="38"/>
      <c r="G51" s="38"/>
      <c r="H51" s="38"/>
      <c r="I51" s="38"/>
      <c r="J51" s="38"/>
      <c r="K51" s="38"/>
      <c r="L51" s="40">
        <f>SUM(L46:L50)</f>
        <v>24</v>
      </c>
      <c r="M51" s="40">
        <f>SUM(M46:M50)</f>
        <v>0</v>
      </c>
      <c r="N51" s="40">
        <f>SUM(N46:N50)</f>
        <v>16</v>
      </c>
      <c r="O51" s="40">
        <f>SUM(O46:O50)</f>
        <v>0</v>
      </c>
      <c r="Q51" s="5"/>
      <c r="R51" s="38"/>
      <c r="S51" s="38"/>
      <c r="T51" s="38"/>
      <c r="U51" s="38"/>
      <c r="V51" s="38"/>
      <c r="W51" s="38"/>
      <c r="X51" s="38"/>
      <c r="Y51" s="38"/>
      <c r="Z51" s="38"/>
      <c r="AA51" s="38"/>
      <c r="AB51" s="40">
        <f>SUM(AB46:AB50)</f>
        <v>0</v>
      </c>
    </row>
    <row r="52" spans="1:28">
      <c r="A52">
        <v>8</v>
      </c>
      <c r="B52" s="32" t="str">
        <f>Critères!$B45</f>
        <v>8.1</v>
      </c>
      <c r="C52" s="32" t="str">
        <f>Critères!$A45</f>
        <v>ÉLÉMENTS OBLIGATOIRES</v>
      </c>
      <c r="D52" s="32" t="str">
        <f>'P01'!$D46</f>
        <v>C</v>
      </c>
      <c r="E52" s="32" t="str">
        <f>'P02'!$D46</f>
        <v>C</v>
      </c>
      <c r="F52" s="32" t="str">
        <f>'P03'!$D46</f>
        <v>C</v>
      </c>
      <c r="G52" s="32" t="str">
        <f>'P04'!$D46</f>
        <v>C</v>
      </c>
      <c r="H52" s="32" t="str">
        <f>'P05'!$D46</f>
        <v>C</v>
      </c>
      <c r="I52" s="32" t="str">
        <f>'P06'!$D46</f>
        <v>C</v>
      </c>
      <c r="J52" s="32" t="str">
        <f>'P07'!$D46</f>
        <v>C</v>
      </c>
      <c r="K52" s="32" t="str">
        <f>'P08'!$D46</f>
        <v>C</v>
      </c>
      <c r="L52" s="35">
        <f t="shared" ref="L52:L61" si="18">COUNTIF(D52:K52,"C")</f>
        <v>8</v>
      </c>
      <c r="M52" s="35">
        <f t="shared" ref="M52:M61" si="19">COUNTIF(D52:K52,"NC")</f>
        <v>0</v>
      </c>
      <c r="N52" s="35">
        <f t="shared" ref="N52:N61" si="20">COUNTIF(D52:K52,"NA")</f>
        <v>0</v>
      </c>
      <c r="O52" s="35">
        <f t="shared" ref="O52:O61" si="21">COUNTIF(D52:K52,"NT")</f>
        <v>0</v>
      </c>
      <c r="P52" t="str">
        <f t="shared" ref="P52:P61" si="22">IF(M52&gt;0,"NC",IF(L52&gt;0,"C",IF(O52&gt;0,"NT","NA")))</f>
        <v>C</v>
      </c>
      <c r="Q52">
        <v>8</v>
      </c>
      <c r="R52" s="32" t="str">
        <f>Critères!$B45</f>
        <v>8.1</v>
      </c>
      <c r="S52" s="32" t="str">
        <f>Critères!$A45</f>
        <v>ÉLÉMENTS OBLIGATOIRES</v>
      </c>
      <c r="T52" s="32" t="str">
        <f>'P01'!$E46</f>
        <v>N</v>
      </c>
      <c r="U52" s="32" t="str">
        <f>'P02'!$E46</f>
        <v>N</v>
      </c>
      <c r="V52" s="32" t="str">
        <f>'P03'!$E46</f>
        <v>N</v>
      </c>
      <c r="W52" s="32" t="str">
        <f>'P04'!$E46</f>
        <v>N</v>
      </c>
      <c r="X52" s="32" t="str">
        <f>'P05'!$E46</f>
        <v>N</v>
      </c>
      <c r="Y52" s="32" t="str">
        <f>'P06'!$E46</f>
        <v>N</v>
      </c>
      <c r="Z52" s="32" t="str">
        <f>'P07'!$E46</f>
        <v>N</v>
      </c>
      <c r="AA52" s="32" t="str">
        <f>'P08'!$E46</f>
        <v>N</v>
      </c>
      <c r="AB52" s="35">
        <f t="shared" ref="AB52:AB61" si="23">COUNTIF(T52:AA52,"D")</f>
        <v>0</v>
      </c>
    </row>
    <row r="53" spans="1:28">
      <c r="A53">
        <v>8</v>
      </c>
      <c r="B53" s="32" t="str">
        <f>Critères!$B46</f>
        <v>8.2</v>
      </c>
      <c r="C53" s="32" t="str">
        <f>Critères!$A45</f>
        <v>ÉLÉMENTS OBLIGATOIRES</v>
      </c>
      <c r="D53" s="32" t="str">
        <f>'P01'!$D47</f>
        <v>C</v>
      </c>
      <c r="E53" s="32" t="str">
        <f>'P02'!$D47</f>
        <v>C</v>
      </c>
      <c r="F53" s="32" t="str">
        <f>'P03'!$D47</f>
        <v>C</v>
      </c>
      <c r="G53" s="32" t="str">
        <f>'P04'!$D47</f>
        <v>C</v>
      </c>
      <c r="H53" s="32" t="str">
        <f>'P05'!$D47</f>
        <v>C</v>
      </c>
      <c r="I53" s="32" t="str">
        <f>'P06'!$D47</f>
        <v>C</v>
      </c>
      <c r="J53" s="32" t="str">
        <f>'P07'!$D47</f>
        <v>C</v>
      </c>
      <c r="K53" s="32" t="str">
        <f>'P08'!$D47</f>
        <v>C</v>
      </c>
      <c r="L53" s="35">
        <f t="shared" si="18"/>
        <v>8</v>
      </c>
      <c r="M53" s="35">
        <f t="shared" si="19"/>
        <v>0</v>
      </c>
      <c r="N53" s="35">
        <f t="shared" si="20"/>
        <v>0</v>
      </c>
      <c r="O53" s="35">
        <f t="shared" si="21"/>
        <v>0</v>
      </c>
      <c r="P53" t="str">
        <f t="shared" si="22"/>
        <v>C</v>
      </c>
      <c r="Q53">
        <v>8</v>
      </c>
      <c r="R53" s="32" t="str">
        <f>Critères!$B46</f>
        <v>8.2</v>
      </c>
      <c r="S53" s="32" t="str">
        <f>Critères!$A45</f>
        <v>ÉLÉMENTS OBLIGATOIRES</v>
      </c>
      <c r="T53" s="32" t="str">
        <f>'P01'!$E47</f>
        <v>N</v>
      </c>
      <c r="U53" s="32" t="str">
        <f>'P02'!$E47</f>
        <v>N</v>
      </c>
      <c r="V53" s="32" t="str">
        <f>'P03'!$E47</f>
        <v>N</v>
      </c>
      <c r="W53" s="32" t="str">
        <f>'P04'!$E47</f>
        <v>N</v>
      </c>
      <c r="X53" s="32" t="str">
        <f>'P05'!$E47</f>
        <v>N</v>
      </c>
      <c r="Y53" s="32" t="str">
        <f>'P06'!$E47</f>
        <v>N</v>
      </c>
      <c r="Z53" s="32" t="str">
        <f>'P07'!$E47</f>
        <v>N</v>
      </c>
      <c r="AA53" s="32" t="str">
        <f>'P08'!$E47</f>
        <v>N</v>
      </c>
      <c r="AB53" s="35">
        <f t="shared" si="23"/>
        <v>0</v>
      </c>
    </row>
    <row r="54" spans="1:28">
      <c r="A54">
        <v>8</v>
      </c>
      <c r="B54" s="32" t="str">
        <f>Critères!$B47</f>
        <v>8.3</v>
      </c>
      <c r="C54" s="32" t="str">
        <f>Critères!$A45</f>
        <v>ÉLÉMENTS OBLIGATOIRES</v>
      </c>
      <c r="D54" s="32" t="str">
        <f>'P01'!$D48</f>
        <v>C</v>
      </c>
      <c r="E54" s="32" t="str">
        <f>'P02'!$D48</f>
        <v>C</v>
      </c>
      <c r="F54" s="32" t="str">
        <f>'P03'!$D48</f>
        <v>C</v>
      </c>
      <c r="G54" s="32" t="str">
        <f>'P04'!$D48</f>
        <v>C</v>
      </c>
      <c r="H54" s="32" t="str">
        <f>'P05'!$D48</f>
        <v>C</v>
      </c>
      <c r="I54" s="32" t="str">
        <f>'P06'!$D48</f>
        <v>C</v>
      </c>
      <c r="J54" s="32" t="str">
        <f>'P07'!$D48</f>
        <v>C</v>
      </c>
      <c r="K54" s="32" t="str">
        <f>'P08'!$D48</f>
        <v>C</v>
      </c>
      <c r="L54" s="35">
        <f t="shared" si="18"/>
        <v>8</v>
      </c>
      <c r="M54" s="35">
        <f t="shared" si="19"/>
        <v>0</v>
      </c>
      <c r="N54" s="35">
        <f t="shared" si="20"/>
        <v>0</v>
      </c>
      <c r="O54" s="35">
        <f t="shared" si="21"/>
        <v>0</v>
      </c>
      <c r="P54" t="str">
        <f t="shared" si="22"/>
        <v>C</v>
      </c>
      <c r="Q54">
        <v>8</v>
      </c>
      <c r="R54" s="32" t="str">
        <f>Critères!$B47</f>
        <v>8.3</v>
      </c>
      <c r="S54" s="32" t="str">
        <f>Critères!$A45</f>
        <v>ÉLÉMENTS OBLIGATOIRES</v>
      </c>
      <c r="T54" s="32" t="str">
        <f>'P01'!$E48</f>
        <v>N</v>
      </c>
      <c r="U54" s="32" t="str">
        <f>'P02'!$E48</f>
        <v>N</v>
      </c>
      <c r="V54" s="32" t="str">
        <f>'P03'!$E48</f>
        <v>N</v>
      </c>
      <c r="W54" s="32" t="str">
        <f>'P04'!$E48</f>
        <v>N</v>
      </c>
      <c r="X54" s="32" t="str">
        <f>'P05'!$E48</f>
        <v>N</v>
      </c>
      <c r="Y54" s="32" t="str">
        <f>'P06'!$E48</f>
        <v>N</v>
      </c>
      <c r="Z54" s="32" t="str">
        <f>'P07'!$E48</f>
        <v>N</v>
      </c>
      <c r="AA54" s="32" t="str">
        <f>'P08'!$E48</f>
        <v>N</v>
      </c>
      <c r="AB54" s="35">
        <f t="shared" si="23"/>
        <v>0</v>
      </c>
    </row>
    <row r="55" spans="1:28">
      <c r="A55">
        <v>8</v>
      </c>
      <c r="B55" s="32" t="str">
        <f>Critères!$B48</f>
        <v>8.4</v>
      </c>
      <c r="C55" s="32" t="str">
        <f>Critères!$A45</f>
        <v>ÉLÉMENTS OBLIGATOIRES</v>
      </c>
      <c r="D55" s="32" t="str">
        <f>'P01'!$D49</f>
        <v>C</v>
      </c>
      <c r="E55" s="32" t="str">
        <f>'P02'!$D49</f>
        <v>C</v>
      </c>
      <c r="F55" s="32" t="str">
        <f>'P03'!$D49</f>
        <v>C</v>
      </c>
      <c r="G55" s="32" t="str">
        <f>'P04'!$D49</f>
        <v>C</v>
      </c>
      <c r="H55" s="32" t="str">
        <f>'P05'!$D49</f>
        <v>C</v>
      </c>
      <c r="I55" s="32" t="str">
        <f>'P06'!$D49</f>
        <v>C</v>
      </c>
      <c r="J55" s="32" t="str">
        <f>'P07'!$D49</f>
        <v>C</v>
      </c>
      <c r="K55" s="32" t="str">
        <f>'P08'!$D49</f>
        <v>C</v>
      </c>
      <c r="L55" s="35">
        <f t="shared" si="18"/>
        <v>8</v>
      </c>
      <c r="M55" s="35">
        <f t="shared" si="19"/>
        <v>0</v>
      </c>
      <c r="N55" s="35">
        <f t="shared" si="20"/>
        <v>0</v>
      </c>
      <c r="O55" s="35">
        <f t="shared" si="21"/>
        <v>0</v>
      </c>
      <c r="P55" t="str">
        <f t="shared" si="22"/>
        <v>C</v>
      </c>
      <c r="Q55">
        <v>8</v>
      </c>
      <c r="R55" s="32" t="str">
        <f>Critères!$B48</f>
        <v>8.4</v>
      </c>
      <c r="S55" s="32" t="str">
        <f>Critères!$A45</f>
        <v>ÉLÉMENTS OBLIGATOIRES</v>
      </c>
      <c r="T55" s="32" t="str">
        <f>'P01'!$E49</f>
        <v>N</v>
      </c>
      <c r="U55" s="32" t="str">
        <f>'P02'!$E49</f>
        <v>N</v>
      </c>
      <c r="V55" s="32" t="str">
        <f>'P03'!$E49</f>
        <v>N</v>
      </c>
      <c r="W55" s="32" t="str">
        <f>'P04'!$E49</f>
        <v>N</v>
      </c>
      <c r="X55" s="32" t="str">
        <f>'P05'!$E49</f>
        <v>N</v>
      </c>
      <c r="Y55" s="32" t="str">
        <f>'P06'!$E49</f>
        <v>N</v>
      </c>
      <c r="Z55" s="32" t="str">
        <f>'P07'!$E49</f>
        <v>N</v>
      </c>
      <c r="AA55" s="32" t="str">
        <f>'P08'!$E49</f>
        <v>N</v>
      </c>
      <c r="AB55" s="35">
        <f t="shared" si="23"/>
        <v>0</v>
      </c>
    </row>
    <row r="56" spans="1:28">
      <c r="A56">
        <v>8</v>
      </c>
      <c r="B56" s="32" t="str">
        <f>Critères!$B49</f>
        <v>8.5</v>
      </c>
      <c r="C56" s="32" t="str">
        <f>Critères!$A45</f>
        <v>ÉLÉMENTS OBLIGATOIRES</v>
      </c>
      <c r="D56" s="32" t="str">
        <f>'P01'!$D50</f>
        <v>C</v>
      </c>
      <c r="E56" s="32" t="str">
        <f>'P02'!$D50</f>
        <v>C</v>
      </c>
      <c r="F56" s="32" t="str">
        <f>'P03'!$D50</f>
        <v>C</v>
      </c>
      <c r="G56" s="32" t="str">
        <f>'P04'!$D50</f>
        <v>C</v>
      </c>
      <c r="H56" s="32" t="str">
        <f>'P05'!$D50</f>
        <v>C</v>
      </c>
      <c r="I56" s="32" t="str">
        <f>'P06'!$D50</f>
        <v>C</v>
      </c>
      <c r="J56" s="32" t="str">
        <f>'P07'!$D50</f>
        <v>C</v>
      </c>
      <c r="K56" s="32" t="str">
        <f>'P08'!$D50</f>
        <v>C</v>
      </c>
      <c r="L56" s="35">
        <f t="shared" si="18"/>
        <v>8</v>
      </c>
      <c r="M56" s="35">
        <f t="shared" si="19"/>
        <v>0</v>
      </c>
      <c r="N56" s="35">
        <f t="shared" si="20"/>
        <v>0</v>
      </c>
      <c r="O56" s="35">
        <f t="shared" si="21"/>
        <v>0</v>
      </c>
      <c r="P56" t="str">
        <f t="shared" si="22"/>
        <v>C</v>
      </c>
      <c r="Q56">
        <v>8</v>
      </c>
      <c r="R56" s="32" t="str">
        <f>Critères!$B49</f>
        <v>8.5</v>
      </c>
      <c r="S56" s="32" t="str">
        <f>Critères!$A45</f>
        <v>ÉLÉMENTS OBLIGATOIRES</v>
      </c>
      <c r="T56" s="32" t="str">
        <f>'P01'!$E50</f>
        <v>N</v>
      </c>
      <c r="U56" s="32" t="str">
        <f>'P02'!$E50</f>
        <v>N</v>
      </c>
      <c r="V56" s="32" t="str">
        <f>'P03'!$E50</f>
        <v>N</v>
      </c>
      <c r="W56" s="32" t="str">
        <f>'P04'!$E50</f>
        <v>N</v>
      </c>
      <c r="X56" s="32" t="str">
        <f>'P05'!$E50</f>
        <v>N</v>
      </c>
      <c r="Y56" s="32" t="str">
        <f>'P06'!$E50</f>
        <v>N</v>
      </c>
      <c r="Z56" s="32" t="str">
        <f>'P07'!$E50</f>
        <v>N</v>
      </c>
      <c r="AA56" s="32" t="str">
        <f>'P08'!$E50</f>
        <v>N</v>
      </c>
      <c r="AB56" s="35">
        <f t="shared" si="23"/>
        <v>0</v>
      </c>
    </row>
    <row r="57" spans="1:28">
      <c r="A57">
        <v>8</v>
      </c>
      <c r="B57" s="32" t="str">
        <f>Critères!$B50</f>
        <v>8.6</v>
      </c>
      <c r="C57" s="32" t="str">
        <f>Critères!$A45</f>
        <v>ÉLÉMENTS OBLIGATOIRES</v>
      </c>
      <c r="D57" s="32" t="str">
        <f>'P01'!$D51</f>
        <v>C</v>
      </c>
      <c r="E57" s="32" t="str">
        <f>'P02'!$D51</f>
        <v>C</v>
      </c>
      <c r="F57" s="32" t="str">
        <f>'P03'!$D51</f>
        <v>C</v>
      </c>
      <c r="G57" s="32" t="str">
        <f>'P04'!$D51</f>
        <v>C</v>
      </c>
      <c r="H57" s="32" t="str">
        <f>'P05'!$D51</f>
        <v>C</v>
      </c>
      <c r="I57" s="32" t="str">
        <f>'P06'!$D51</f>
        <v>C</v>
      </c>
      <c r="J57" s="32" t="str">
        <f>'P07'!$D51</f>
        <v>NC</v>
      </c>
      <c r="K57" s="32" t="str">
        <f>'P08'!$D51</f>
        <v>C</v>
      </c>
      <c r="L57" s="35">
        <f t="shared" si="18"/>
        <v>7</v>
      </c>
      <c r="M57" s="35">
        <f t="shared" si="19"/>
        <v>1</v>
      </c>
      <c r="N57" s="35">
        <f t="shared" si="20"/>
        <v>0</v>
      </c>
      <c r="O57" s="35">
        <f t="shared" si="21"/>
        <v>0</v>
      </c>
      <c r="P57" t="str">
        <f t="shared" si="22"/>
        <v>NC</v>
      </c>
      <c r="Q57">
        <v>8</v>
      </c>
      <c r="R57" s="32" t="str">
        <f>Critères!$B50</f>
        <v>8.6</v>
      </c>
      <c r="S57" s="32" t="str">
        <f>Critères!$A45</f>
        <v>ÉLÉMENTS OBLIGATOIRES</v>
      </c>
      <c r="T57" s="32" t="str">
        <f>'P01'!$E51</f>
        <v>N</v>
      </c>
      <c r="U57" s="32" t="str">
        <f>'P02'!$E51</f>
        <v>N</v>
      </c>
      <c r="V57" s="32" t="str">
        <f>'P03'!$E51</f>
        <v>N</v>
      </c>
      <c r="W57" s="32" t="str">
        <f>'P04'!$E51</f>
        <v>N</v>
      </c>
      <c r="X57" s="32" t="str">
        <f>'P05'!$E51</f>
        <v>N</v>
      </c>
      <c r="Y57" s="32" t="str">
        <f>'P06'!$E51</f>
        <v>N</v>
      </c>
      <c r="Z57" s="32" t="str">
        <f>'P07'!$E51</f>
        <v>N</v>
      </c>
      <c r="AA57" s="32" t="str">
        <f>'P08'!$E51</f>
        <v>N</v>
      </c>
      <c r="AB57" s="35">
        <f t="shared" si="23"/>
        <v>0</v>
      </c>
    </row>
    <row r="58" spans="1:28">
      <c r="A58">
        <v>8</v>
      </c>
      <c r="B58" s="32" t="str">
        <f>Critères!$B51</f>
        <v>8.7</v>
      </c>
      <c r="C58" s="32" t="str">
        <f>Critères!$A45</f>
        <v>ÉLÉMENTS OBLIGATOIRES</v>
      </c>
      <c r="D58" s="32" t="str">
        <f>'P01'!$D52</f>
        <v>NA</v>
      </c>
      <c r="E58" s="32" t="str">
        <f>'P02'!$D52</f>
        <v>NA</v>
      </c>
      <c r="F58" s="32" t="str">
        <f>'P03'!$D52</f>
        <v>NA</v>
      </c>
      <c r="G58" s="32" t="str">
        <f>'P04'!$D52</f>
        <v>NA</v>
      </c>
      <c r="H58" s="32" t="str">
        <f>'P05'!$D52</f>
        <v>NA</v>
      </c>
      <c r="I58" s="32" t="str">
        <f>'P06'!$D52</f>
        <v>NA</v>
      </c>
      <c r="J58" s="32" t="str">
        <f>'P07'!$D52</f>
        <v>NA</v>
      </c>
      <c r="K58" s="32" t="str">
        <f>'P08'!$D52</f>
        <v>NA</v>
      </c>
      <c r="L58" s="35">
        <f t="shared" si="18"/>
        <v>0</v>
      </c>
      <c r="M58" s="35">
        <f t="shared" si="19"/>
        <v>0</v>
      </c>
      <c r="N58" s="35">
        <f t="shared" si="20"/>
        <v>8</v>
      </c>
      <c r="O58" s="35">
        <f t="shared" si="21"/>
        <v>0</v>
      </c>
      <c r="P58" t="str">
        <f t="shared" si="22"/>
        <v>NA</v>
      </c>
      <c r="Q58">
        <v>8</v>
      </c>
      <c r="R58" s="32" t="str">
        <f>Critères!$B51</f>
        <v>8.7</v>
      </c>
      <c r="S58" s="32" t="str">
        <f>Critères!$A45</f>
        <v>ÉLÉMENTS OBLIGATOIRES</v>
      </c>
      <c r="T58" s="32" t="str">
        <f>'P01'!$E52</f>
        <v>N</v>
      </c>
      <c r="U58" s="32" t="str">
        <f>'P02'!$E52</f>
        <v>N</v>
      </c>
      <c r="V58" s="32" t="str">
        <f>'P03'!$E52</f>
        <v>N</v>
      </c>
      <c r="W58" s="32" t="str">
        <f>'P04'!$E52</f>
        <v>N</v>
      </c>
      <c r="X58" s="32" t="str">
        <f>'P05'!$E52</f>
        <v>N</v>
      </c>
      <c r="Y58" s="32" t="str">
        <f>'P06'!$E52</f>
        <v>N</v>
      </c>
      <c r="Z58" s="32" t="str">
        <f>'P07'!$E52</f>
        <v>N</v>
      </c>
      <c r="AA58" s="32" t="str">
        <f>'P08'!$E52</f>
        <v>N</v>
      </c>
      <c r="AB58" s="35">
        <f t="shared" si="23"/>
        <v>0</v>
      </c>
    </row>
    <row r="59" spans="1:28">
      <c r="A59">
        <v>8</v>
      </c>
      <c r="B59" s="32" t="str">
        <f>Critères!$B52</f>
        <v>8.8</v>
      </c>
      <c r="C59" s="32" t="str">
        <f>Critères!$A45</f>
        <v>ÉLÉMENTS OBLIGATOIRES</v>
      </c>
      <c r="D59" s="32" t="str">
        <f>'P01'!$D53</f>
        <v>NA</v>
      </c>
      <c r="E59" s="32" t="str">
        <f>'P02'!$D53</f>
        <v>NA</v>
      </c>
      <c r="F59" s="32" t="str">
        <f>'P03'!$D53</f>
        <v>NA</v>
      </c>
      <c r="G59" s="32" t="str">
        <f>'P04'!$D53</f>
        <v>NA</v>
      </c>
      <c r="H59" s="32" t="str">
        <f>'P05'!$D53</f>
        <v>NA</v>
      </c>
      <c r="I59" s="32" t="str">
        <f>'P06'!$D53</f>
        <v>NA</v>
      </c>
      <c r="J59" s="32" t="str">
        <f>'P07'!$D53</f>
        <v>NA</v>
      </c>
      <c r="K59" s="32" t="str">
        <f>'P08'!$D53</f>
        <v>NA</v>
      </c>
      <c r="L59" s="35">
        <f t="shared" si="18"/>
        <v>0</v>
      </c>
      <c r="M59" s="35">
        <f t="shared" si="19"/>
        <v>0</v>
      </c>
      <c r="N59" s="35">
        <f t="shared" si="20"/>
        <v>8</v>
      </c>
      <c r="O59" s="35">
        <f t="shared" si="21"/>
        <v>0</v>
      </c>
      <c r="P59" t="str">
        <f t="shared" si="22"/>
        <v>NA</v>
      </c>
      <c r="Q59">
        <v>8</v>
      </c>
      <c r="R59" s="32" t="str">
        <f>Critères!$B52</f>
        <v>8.8</v>
      </c>
      <c r="S59" s="32" t="str">
        <f>Critères!$A45</f>
        <v>ÉLÉMENTS OBLIGATOIRES</v>
      </c>
      <c r="T59" s="32" t="str">
        <f>'P01'!$E53</f>
        <v>N</v>
      </c>
      <c r="U59" s="32" t="str">
        <f>'P02'!$E53</f>
        <v>N</v>
      </c>
      <c r="V59" s="32" t="str">
        <f>'P03'!$E53</f>
        <v>N</v>
      </c>
      <c r="W59" s="32" t="str">
        <f>'P04'!$E53</f>
        <v>N</v>
      </c>
      <c r="X59" s="32" t="str">
        <f>'P05'!$E53</f>
        <v>N</v>
      </c>
      <c r="Y59" s="32" t="str">
        <f>'P06'!$E53</f>
        <v>N</v>
      </c>
      <c r="Z59" s="32" t="str">
        <f>'P07'!$E53</f>
        <v>N</v>
      </c>
      <c r="AA59" s="32" t="str">
        <f>'P08'!$E53</f>
        <v>N</v>
      </c>
      <c r="AB59" s="35">
        <f t="shared" si="23"/>
        <v>0</v>
      </c>
    </row>
    <row r="60" spans="1:28">
      <c r="A60">
        <v>8</v>
      </c>
      <c r="B60" s="32" t="str">
        <f>Critères!$B53</f>
        <v>8.9</v>
      </c>
      <c r="C60" s="32" t="str">
        <f>Critères!$A45</f>
        <v>ÉLÉMENTS OBLIGATOIRES</v>
      </c>
      <c r="D60" s="32" t="str">
        <f>'P01'!$D54</f>
        <v>C</v>
      </c>
      <c r="E60" s="32" t="str">
        <f>'P02'!$D54</f>
        <v>C</v>
      </c>
      <c r="F60" s="32" t="str">
        <f>'P03'!$D54</f>
        <v>C</v>
      </c>
      <c r="G60" s="32" t="str">
        <f>'P04'!$D54</f>
        <v>C</v>
      </c>
      <c r="H60" s="32" t="str">
        <f>'P05'!$D54</f>
        <v>C</v>
      </c>
      <c r="I60" s="32" t="str">
        <f>'P06'!$D54</f>
        <v>C</v>
      </c>
      <c r="J60" s="32" t="str">
        <f>'P07'!$D54</f>
        <v>C</v>
      </c>
      <c r="K60" s="32" t="str">
        <f>'P08'!$D54</f>
        <v>C</v>
      </c>
      <c r="L60" s="35">
        <f t="shared" si="18"/>
        <v>8</v>
      </c>
      <c r="M60" s="35">
        <f t="shared" si="19"/>
        <v>0</v>
      </c>
      <c r="N60" s="35">
        <f t="shared" si="20"/>
        <v>0</v>
      </c>
      <c r="O60" s="35">
        <f t="shared" si="21"/>
        <v>0</v>
      </c>
      <c r="P60" t="str">
        <f t="shared" si="22"/>
        <v>C</v>
      </c>
      <c r="Q60">
        <v>8</v>
      </c>
      <c r="R60" s="32" t="str">
        <f>Critères!$B53</f>
        <v>8.9</v>
      </c>
      <c r="S60" s="32" t="str">
        <f>Critères!$A45</f>
        <v>ÉLÉMENTS OBLIGATOIRES</v>
      </c>
      <c r="T60" s="32" t="str">
        <f>'P01'!$E54</f>
        <v>N</v>
      </c>
      <c r="U60" s="32" t="str">
        <f>'P02'!$E54</f>
        <v>N</v>
      </c>
      <c r="V60" s="32" t="str">
        <f>'P03'!$E54</f>
        <v>N</v>
      </c>
      <c r="W60" s="32" t="str">
        <f>'P04'!$E54</f>
        <v>N</v>
      </c>
      <c r="X60" s="32" t="str">
        <f>'P05'!$E54</f>
        <v>N</v>
      </c>
      <c r="Y60" s="32" t="str">
        <f>'P06'!$E54</f>
        <v>N</v>
      </c>
      <c r="Z60" s="32" t="str">
        <f>'P07'!$E54</f>
        <v>N</v>
      </c>
      <c r="AA60" s="32" t="str">
        <f>'P08'!$E54</f>
        <v>N</v>
      </c>
      <c r="AB60" s="35">
        <f t="shared" si="23"/>
        <v>0</v>
      </c>
    </row>
    <row r="61" spans="1:28">
      <c r="A61">
        <v>8</v>
      </c>
      <c r="B61" s="32" t="str">
        <f>Critères!$B54</f>
        <v>8.10</v>
      </c>
      <c r="C61" s="32" t="str">
        <f>Critères!$A45</f>
        <v>ÉLÉMENTS OBLIGATOIRES</v>
      </c>
      <c r="D61" s="32" t="str">
        <f>'P01'!$D55</f>
        <v>NA</v>
      </c>
      <c r="E61" s="32" t="str">
        <f>'P02'!$D55</f>
        <v>NA</v>
      </c>
      <c r="F61" s="32" t="str">
        <f>'P03'!$D55</f>
        <v>NA</v>
      </c>
      <c r="G61" s="32" t="str">
        <f>'P04'!$D55</f>
        <v>NA</v>
      </c>
      <c r="H61" s="32" t="str">
        <f>'P05'!$D55</f>
        <v>NA</v>
      </c>
      <c r="I61" s="32" t="str">
        <f>'P06'!$D55</f>
        <v>NA</v>
      </c>
      <c r="J61" s="32" t="str">
        <f>'P07'!$D55</f>
        <v>NA</v>
      </c>
      <c r="K61" s="32" t="str">
        <f>'P08'!$D55</f>
        <v>NA</v>
      </c>
      <c r="L61" s="35">
        <f t="shared" si="18"/>
        <v>0</v>
      </c>
      <c r="M61" s="35">
        <f t="shared" si="19"/>
        <v>0</v>
      </c>
      <c r="N61" s="35">
        <f t="shared" si="20"/>
        <v>8</v>
      </c>
      <c r="O61" s="35">
        <f t="shared" si="21"/>
        <v>0</v>
      </c>
      <c r="P61" t="str">
        <f t="shared" si="22"/>
        <v>NA</v>
      </c>
      <c r="Q61">
        <v>8</v>
      </c>
      <c r="R61" s="32" t="str">
        <f>Critères!$B54</f>
        <v>8.10</v>
      </c>
      <c r="S61" s="32" t="str">
        <f>Critères!$A45</f>
        <v>ÉLÉMENTS OBLIGATOIRES</v>
      </c>
      <c r="T61" s="32" t="str">
        <f>'P01'!$E55</f>
        <v>N</v>
      </c>
      <c r="U61" s="32" t="str">
        <f>'P02'!$E55</f>
        <v>N</v>
      </c>
      <c r="V61" s="32" t="str">
        <f>'P03'!$E55</f>
        <v>N</v>
      </c>
      <c r="W61" s="32" t="str">
        <f>'P04'!$E55</f>
        <v>N</v>
      </c>
      <c r="X61" s="32" t="str">
        <f>'P05'!$E55</f>
        <v>N</v>
      </c>
      <c r="Y61" s="32" t="str">
        <f>'P06'!$E55</f>
        <v>N</v>
      </c>
      <c r="Z61" s="32" t="str">
        <f>'P07'!$E55</f>
        <v>N</v>
      </c>
      <c r="AA61" s="32" t="str">
        <f>'P08'!$E55</f>
        <v>N</v>
      </c>
      <c r="AB61" s="35">
        <f t="shared" si="23"/>
        <v>0</v>
      </c>
    </row>
    <row r="62" spans="1:28">
      <c r="A62" s="5"/>
      <c r="B62" s="38"/>
      <c r="C62" s="38"/>
      <c r="D62" s="38"/>
      <c r="E62" s="38"/>
      <c r="F62" s="38"/>
      <c r="G62" s="38"/>
      <c r="H62" s="38"/>
      <c r="I62" s="38"/>
      <c r="J62" s="38"/>
      <c r="K62" s="38"/>
      <c r="L62" s="39">
        <f>SUM(L52:L61)</f>
        <v>55</v>
      </c>
      <c r="M62" s="39">
        <f>SUM(M52:M61)</f>
        <v>1</v>
      </c>
      <c r="N62" s="39">
        <f>SUM(N52:N61)</f>
        <v>24</v>
      </c>
      <c r="O62" s="39">
        <f>SUM(O52:O61)</f>
        <v>0</v>
      </c>
      <c r="Q62" s="5"/>
      <c r="R62" s="38"/>
      <c r="S62" s="38"/>
      <c r="T62" s="38"/>
      <c r="U62" s="38"/>
      <c r="V62" s="38"/>
      <c r="W62" s="38"/>
      <c r="X62" s="38"/>
      <c r="Y62" s="38"/>
      <c r="Z62" s="38"/>
      <c r="AA62" s="38"/>
      <c r="AB62" s="39">
        <f>SUM(AB52:AB61)</f>
        <v>0</v>
      </c>
    </row>
    <row r="63" spans="1:28">
      <c r="A63">
        <v>9</v>
      </c>
      <c r="B63" s="32" t="str">
        <f>Critères!$B55</f>
        <v>9.1</v>
      </c>
      <c r="C63" s="32" t="str">
        <f>Critères!$A55</f>
        <v>STRUCTURATION</v>
      </c>
      <c r="D63" s="32" t="str">
        <f>'P01'!$D56</f>
        <v>NC</v>
      </c>
      <c r="E63" s="32" t="str">
        <f>'P02'!$D56</f>
        <v>NC</v>
      </c>
      <c r="F63" s="32" t="str">
        <f>'P03'!$D56</f>
        <v>NC</v>
      </c>
      <c r="G63" s="32" t="str">
        <f>'P04'!$D56</f>
        <v>NC</v>
      </c>
      <c r="H63" s="32" t="str">
        <f>'P05'!$D56</f>
        <v>NC</v>
      </c>
      <c r="I63" s="32" t="str">
        <f>'P06'!$D56</f>
        <v>NC</v>
      </c>
      <c r="J63" s="32" t="str">
        <f>'P07'!$D56</f>
        <v>NC</v>
      </c>
      <c r="K63" s="32" t="str">
        <f>'P08'!$D56</f>
        <v>NC</v>
      </c>
      <c r="L63" s="35">
        <f>COUNTIF(D63:K63,"C")</f>
        <v>0</v>
      </c>
      <c r="M63" s="35">
        <f>COUNTIF(D63:K63,"NC")</f>
        <v>8</v>
      </c>
      <c r="N63" s="35">
        <f>COUNTIF(D63:K63,"NA")</f>
        <v>0</v>
      </c>
      <c r="O63" s="35">
        <f>COUNTIF(D63:K63,"NT")</f>
        <v>0</v>
      </c>
      <c r="P63" t="str">
        <f>IF(M63&gt;0,"NC",IF(L63&gt;0,"C",IF(O63&gt;0,"NT","NA")))</f>
        <v>NC</v>
      </c>
      <c r="Q63">
        <v>9</v>
      </c>
      <c r="R63" s="32" t="str">
        <f>Critères!$B55</f>
        <v>9.1</v>
      </c>
      <c r="S63" s="32" t="str">
        <f>Critères!$A55</f>
        <v>STRUCTURATION</v>
      </c>
      <c r="T63" s="32" t="str">
        <f>'P01'!$E56</f>
        <v>N</v>
      </c>
      <c r="U63" s="32" t="str">
        <f>'P02'!$E56</f>
        <v>N</v>
      </c>
      <c r="V63" s="32" t="str">
        <f>'P03'!$E56</f>
        <v>N</v>
      </c>
      <c r="W63" s="32" t="str">
        <f>'P04'!$E56</f>
        <v>N</v>
      </c>
      <c r="X63" s="32" t="str">
        <f>'P05'!$E56</f>
        <v>N</v>
      </c>
      <c r="Y63" s="32" t="str">
        <f>'P06'!$E56</f>
        <v>N</v>
      </c>
      <c r="Z63" s="32" t="str">
        <f>'P07'!$E56</f>
        <v>N</v>
      </c>
      <c r="AA63" s="32" t="str">
        <f>'P08'!$E56</f>
        <v>N</v>
      </c>
      <c r="AB63" s="35">
        <f>COUNTIF(T63:AA63,"D")</f>
        <v>0</v>
      </c>
    </row>
    <row r="64" spans="1:28">
      <c r="A64">
        <v>9</v>
      </c>
      <c r="B64" s="32" t="str">
        <f>Critères!$B56</f>
        <v>9.2</v>
      </c>
      <c r="C64" s="32" t="str">
        <f>Critères!$A55</f>
        <v>STRUCTURATION</v>
      </c>
      <c r="D64" s="32" t="str">
        <f>'P01'!$D57</f>
        <v>NC</v>
      </c>
      <c r="E64" s="32" t="str">
        <f>'P02'!$D57</f>
        <v>C</v>
      </c>
      <c r="F64" s="32" t="str">
        <f>'P03'!$D57</f>
        <v>NC</v>
      </c>
      <c r="G64" s="32" t="str">
        <f>'P04'!$D57</f>
        <v>C</v>
      </c>
      <c r="H64" s="32" t="str">
        <f>'P05'!$D57</f>
        <v>NC</v>
      </c>
      <c r="I64" s="32" t="str">
        <f>'P06'!$D57</f>
        <v>NC</v>
      </c>
      <c r="J64" s="32" t="str">
        <f>'P07'!$D57</f>
        <v>NC</v>
      </c>
      <c r="K64" s="32" t="str">
        <f>'P08'!$D57</f>
        <v>NC</v>
      </c>
      <c r="L64" s="35">
        <f>COUNTIF(D64:K64,"C")</f>
        <v>2</v>
      </c>
      <c r="M64" s="35">
        <f>COUNTIF(D64:K64,"NC")</f>
        <v>6</v>
      </c>
      <c r="N64" s="35">
        <f>COUNTIF(D64:K64,"NA")</f>
        <v>0</v>
      </c>
      <c r="O64" s="35">
        <f>COUNTIF(D64:K64,"NT")</f>
        <v>0</v>
      </c>
      <c r="P64" t="str">
        <f>IF(M64&gt;0,"NC",IF(L64&gt;0,"C",IF(O64&gt;0,"NT","NA")))</f>
        <v>NC</v>
      </c>
      <c r="Q64">
        <v>9</v>
      </c>
      <c r="R64" s="32" t="str">
        <f>Critères!$B56</f>
        <v>9.2</v>
      </c>
      <c r="S64" s="32" t="str">
        <f>Critères!$A55</f>
        <v>STRUCTURATION</v>
      </c>
      <c r="T64" s="32" t="str">
        <f>'P01'!$E57</f>
        <v>N</v>
      </c>
      <c r="U64" s="32" t="str">
        <f>'P02'!$E57</f>
        <v>N</v>
      </c>
      <c r="V64" s="32" t="str">
        <f>'P03'!$E57</f>
        <v>N</v>
      </c>
      <c r="W64" s="32" t="str">
        <f>'P04'!$E57</f>
        <v>N</v>
      </c>
      <c r="X64" s="32" t="str">
        <f>'P05'!$E57</f>
        <v>N</v>
      </c>
      <c r="Y64" s="32" t="str">
        <f>'P06'!$E57</f>
        <v>N</v>
      </c>
      <c r="Z64" s="32" t="str">
        <f>'P07'!$E57</f>
        <v>N</v>
      </c>
      <c r="AA64" s="32" t="str">
        <f>'P08'!$E57</f>
        <v>N</v>
      </c>
      <c r="AB64" s="35">
        <f>COUNTIF(T64:AA64,"D")</f>
        <v>0</v>
      </c>
    </row>
    <row r="65" spans="1:28">
      <c r="A65">
        <v>9</v>
      </c>
      <c r="B65" s="32" t="str">
        <f>Critères!$B57</f>
        <v>9.3</v>
      </c>
      <c r="C65" s="32" t="str">
        <f>Critères!$A55</f>
        <v>STRUCTURATION</v>
      </c>
      <c r="D65" s="32" t="str">
        <f>'P01'!$D58</f>
        <v>C</v>
      </c>
      <c r="E65" s="32" t="str">
        <f>'P02'!$D58</f>
        <v>C</v>
      </c>
      <c r="F65" s="32" t="str">
        <f>'P03'!$D58</f>
        <v>C</v>
      </c>
      <c r="G65" s="32" t="str">
        <f>'P04'!$D58</f>
        <v>C</v>
      </c>
      <c r="H65" s="32" t="str">
        <f>'P05'!$D58</f>
        <v>C</v>
      </c>
      <c r="I65" s="32" t="str">
        <f>'P06'!$D58</f>
        <v>C</v>
      </c>
      <c r="J65" s="32" t="str">
        <f>'P07'!$D58</f>
        <v>C</v>
      </c>
      <c r="K65" s="32" t="str">
        <f>'P08'!$D58</f>
        <v>C</v>
      </c>
      <c r="L65" s="35">
        <f>COUNTIF(D65:K65,"C")</f>
        <v>8</v>
      </c>
      <c r="M65" s="35">
        <f>COUNTIF(D65:K65,"NC")</f>
        <v>0</v>
      </c>
      <c r="N65" s="35">
        <f>COUNTIF(D65:K65,"NA")</f>
        <v>0</v>
      </c>
      <c r="O65" s="35">
        <f>COUNTIF(D65:K65,"NT")</f>
        <v>0</v>
      </c>
      <c r="P65" t="str">
        <f>IF(M65&gt;0,"NC",IF(L65&gt;0,"C",IF(O65&gt;0,"NT","NA")))</f>
        <v>C</v>
      </c>
      <c r="Q65">
        <v>9</v>
      </c>
      <c r="R65" s="32" t="str">
        <f>Critères!$B57</f>
        <v>9.3</v>
      </c>
      <c r="S65" s="32" t="str">
        <f>Critères!$A55</f>
        <v>STRUCTURATION</v>
      </c>
      <c r="T65" s="32" t="str">
        <f>'P01'!$E58</f>
        <v>N</v>
      </c>
      <c r="U65" s="32" t="str">
        <f>'P02'!$E58</f>
        <v>N</v>
      </c>
      <c r="V65" s="32" t="str">
        <f>'P03'!$E58</f>
        <v>N</v>
      </c>
      <c r="W65" s="32" t="str">
        <f>'P04'!$E58</f>
        <v>N</v>
      </c>
      <c r="X65" s="32" t="str">
        <f>'P05'!$E58</f>
        <v>N</v>
      </c>
      <c r="Y65" s="32" t="str">
        <f>'P06'!$E58</f>
        <v>N</v>
      </c>
      <c r="Z65" s="32" t="str">
        <f>'P07'!$E58</f>
        <v>N</v>
      </c>
      <c r="AA65" s="32" t="str">
        <f>'P08'!$E58</f>
        <v>N</v>
      </c>
      <c r="AB65" s="35">
        <f>COUNTIF(T65:AA65,"D")</f>
        <v>0</v>
      </c>
    </row>
    <row r="66" spans="1:28">
      <c r="A66">
        <v>9</v>
      </c>
      <c r="B66" s="32" t="str">
        <f>Critères!$B58</f>
        <v>9.4</v>
      </c>
      <c r="C66" s="32" t="str">
        <f>Critères!$A55</f>
        <v>STRUCTURATION</v>
      </c>
      <c r="D66" s="32" t="str">
        <f>'P01'!$D59</f>
        <v>C</v>
      </c>
      <c r="E66" s="32" t="str">
        <f>'P02'!$D59</f>
        <v>NA</v>
      </c>
      <c r="F66" s="32" t="str">
        <f>'P03'!$D59</f>
        <v>NA</v>
      </c>
      <c r="G66" s="32" t="str">
        <f>'P04'!$D59</f>
        <v>NA</v>
      </c>
      <c r="H66" s="32" t="str">
        <f>'P05'!$D59</f>
        <v>NA</v>
      </c>
      <c r="I66" s="32" t="str">
        <f>'P06'!$D59</f>
        <v>NA</v>
      </c>
      <c r="J66" s="32" t="str">
        <f>'P07'!$D59</f>
        <v>NA</v>
      </c>
      <c r="K66" s="32" t="str">
        <f>'P08'!$D59</f>
        <v>NA</v>
      </c>
      <c r="L66" s="35">
        <f>COUNTIF(D66:K66,"C")</f>
        <v>1</v>
      </c>
      <c r="M66" s="35">
        <f>COUNTIF(D66:K66,"NC")</f>
        <v>0</v>
      </c>
      <c r="N66" s="35">
        <f>COUNTIF(D66:K66,"NA")</f>
        <v>7</v>
      </c>
      <c r="O66" s="35">
        <f>COUNTIF(D66:K66,"NT")</f>
        <v>0</v>
      </c>
      <c r="P66" t="str">
        <f>IF(M66&gt;0,"NC",IF(L66&gt;0,"C",IF(O66&gt;0,"NT","NA")))</f>
        <v>C</v>
      </c>
      <c r="Q66">
        <v>9</v>
      </c>
      <c r="R66" s="32" t="str">
        <f>Critères!$B58</f>
        <v>9.4</v>
      </c>
      <c r="S66" s="32" t="str">
        <f>Critères!$A55</f>
        <v>STRUCTURATION</v>
      </c>
      <c r="T66" s="32" t="str">
        <f>'P01'!$E59</f>
        <v>N</v>
      </c>
      <c r="U66" s="32" t="str">
        <f>'P02'!$E59</f>
        <v>N</v>
      </c>
      <c r="V66" s="32" t="str">
        <f>'P03'!$E59</f>
        <v>N</v>
      </c>
      <c r="W66" s="32" t="str">
        <f>'P04'!$E59</f>
        <v>N</v>
      </c>
      <c r="X66" s="32" t="str">
        <f>'P05'!$E59</f>
        <v>N</v>
      </c>
      <c r="Y66" s="32" t="str">
        <f>'P06'!$E59</f>
        <v>N</v>
      </c>
      <c r="Z66" s="32" t="str">
        <f>'P07'!$E59</f>
        <v>N</v>
      </c>
      <c r="AA66" s="32" t="str">
        <f>'P08'!$E59</f>
        <v>N</v>
      </c>
      <c r="AB66" s="35">
        <f>COUNTIF(T66:AA66,"D")</f>
        <v>0</v>
      </c>
    </row>
    <row r="67" spans="1:28">
      <c r="A67" s="5"/>
      <c r="B67" s="38"/>
      <c r="C67" s="38"/>
      <c r="D67" s="38"/>
      <c r="E67" s="38"/>
      <c r="F67" s="38"/>
      <c r="G67" s="38"/>
      <c r="H67" s="38"/>
      <c r="I67" s="38"/>
      <c r="J67" s="38"/>
      <c r="K67" s="38"/>
      <c r="L67" s="39">
        <f>SUM(L63:L66)</f>
        <v>11</v>
      </c>
      <c r="M67" s="39">
        <f>SUM(M63:M66)</f>
        <v>14</v>
      </c>
      <c r="N67" s="39">
        <f>SUM(N63:N66)</f>
        <v>7</v>
      </c>
      <c r="O67" s="39">
        <f>SUM(O63:O66)</f>
        <v>0</v>
      </c>
      <c r="Q67" s="5"/>
      <c r="R67" s="38"/>
      <c r="S67" s="38"/>
      <c r="T67" s="38"/>
      <c r="U67" s="38"/>
      <c r="V67" s="38"/>
      <c r="W67" s="38"/>
      <c r="X67" s="38"/>
      <c r="Y67" s="38"/>
      <c r="Z67" s="38"/>
      <c r="AA67" s="38"/>
      <c r="AB67" s="39">
        <f>SUM(AB63:AB66)</f>
        <v>0</v>
      </c>
    </row>
    <row r="68" spans="1:28">
      <c r="A68">
        <v>10</v>
      </c>
      <c r="B68" s="32" t="str">
        <f>Critères!$B59</f>
        <v>10.1</v>
      </c>
      <c r="C68" s="32" t="str">
        <f>Critères!$A59</f>
        <v>PRÉSENTATION</v>
      </c>
      <c r="D68" s="32" t="str">
        <f>'P01'!$D60</f>
        <v>NC</v>
      </c>
      <c r="E68" s="32" t="str">
        <f>'P02'!$D60</f>
        <v>C</v>
      </c>
      <c r="F68" s="32" t="str">
        <f>'P03'!$D60</f>
        <v>C</v>
      </c>
      <c r="G68" s="32" t="str">
        <f>'P04'!$D60</f>
        <v>C</v>
      </c>
      <c r="H68" s="32" t="str">
        <f>'P05'!$D60</f>
        <v>C</v>
      </c>
      <c r="I68" s="32" t="str">
        <f>'P06'!$D60</f>
        <v>C</v>
      </c>
      <c r="J68" s="32" t="str">
        <f>'P07'!$D60</f>
        <v>C</v>
      </c>
      <c r="K68" s="32" t="str">
        <f>'P08'!$D60</f>
        <v>C</v>
      </c>
      <c r="L68" s="35">
        <f t="shared" ref="L68:L81" si="24">COUNTIF(D68:K68,"C")</f>
        <v>7</v>
      </c>
      <c r="M68" s="35">
        <f t="shared" ref="M68:M81" si="25">COUNTIF(D68:K68,"NC")</f>
        <v>1</v>
      </c>
      <c r="N68" s="35">
        <f t="shared" ref="N68:N81" si="26">COUNTIF(D68:K68,"NA")</f>
        <v>0</v>
      </c>
      <c r="O68" s="35">
        <f t="shared" ref="O68:O81" si="27">COUNTIF(D68:K68,"NT")</f>
        <v>0</v>
      </c>
      <c r="P68" t="str">
        <f t="shared" ref="P68:P81" si="28">IF(M68&gt;0,"NC",IF(L68&gt;0,"C",IF(O68&gt;0,"NT","NA")))</f>
        <v>NC</v>
      </c>
      <c r="Q68">
        <v>10</v>
      </c>
      <c r="R68" s="32" t="str">
        <f>Critères!$B59</f>
        <v>10.1</v>
      </c>
      <c r="S68" s="32" t="str">
        <f>Critères!$A59</f>
        <v>PRÉSENTATION</v>
      </c>
      <c r="T68" s="32" t="str">
        <f>'P01'!$E60</f>
        <v>N</v>
      </c>
      <c r="U68" s="32" t="str">
        <f>'P02'!$E60</f>
        <v>N</v>
      </c>
      <c r="V68" s="32" t="str">
        <f>'P03'!$E60</f>
        <v>N</v>
      </c>
      <c r="W68" s="32" t="str">
        <f>'P04'!$E60</f>
        <v>N</v>
      </c>
      <c r="X68" s="32" t="str">
        <f>'P05'!$E60</f>
        <v>N</v>
      </c>
      <c r="Y68" s="32" t="str">
        <f>'P06'!$E60</f>
        <v>N</v>
      </c>
      <c r="Z68" s="32" t="str">
        <f>'P07'!$E60</f>
        <v>N</v>
      </c>
      <c r="AA68" s="32" t="str">
        <f>'P08'!$E60</f>
        <v>N</v>
      </c>
      <c r="AB68" s="35">
        <f t="shared" ref="AB68:AB81" si="29">COUNTIF(T68:AA68,"D")</f>
        <v>0</v>
      </c>
    </row>
    <row r="69" spans="1:28">
      <c r="A69">
        <v>10</v>
      </c>
      <c r="B69" s="32" t="str">
        <f>Critères!$B60</f>
        <v>10.2</v>
      </c>
      <c r="C69" s="32" t="str">
        <f>Critères!$A59</f>
        <v>PRÉSENTATION</v>
      </c>
      <c r="D69" s="32" t="str">
        <f>'P01'!$D61</f>
        <v>NC</v>
      </c>
      <c r="E69" s="32" t="str">
        <f>'P02'!$D61</f>
        <v>C</v>
      </c>
      <c r="F69" s="32" t="str">
        <f>'P03'!$D61</f>
        <v>C</v>
      </c>
      <c r="G69" s="32" t="str">
        <f>'P04'!$D61</f>
        <v>C</v>
      </c>
      <c r="H69" s="32" t="str">
        <f>'P05'!$D61</f>
        <v>C</v>
      </c>
      <c r="I69" s="32" t="str">
        <f>'P06'!$D61</f>
        <v>C</v>
      </c>
      <c r="J69" s="32" t="str">
        <f>'P07'!$D61</f>
        <v>C</v>
      </c>
      <c r="K69" s="32" t="str">
        <f>'P08'!$D61</f>
        <v>C</v>
      </c>
      <c r="L69" s="35">
        <f t="shared" si="24"/>
        <v>7</v>
      </c>
      <c r="M69" s="35">
        <f t="shared" si="25"/>
        <v>1</v>
      </c>
      <c r="N69" s="35">
        <f t="shared" si="26"/>
        <v>0</v>
      </c>
      <c r="O69" s="35">
        <f t="shared" si="27"/>
        <v>0</v>
      </c>
      <c r="P69" t="str">
        <f t="shared" si="28"/>
        <v>NC</v>
      </c>
      <c r="Q69">
        <v>10</v>
      </c>
      <c r="R69" s="32" t="str">
        <f>Critères!$B60</f>
        <v>10.2</v>
      </c>
      <c r="S69" s="32" t="str">
        <f>Critères!$A59</f>
        <v>PRÉSENTATION</v>
      </c>
      <c r="T69" s="32" t="str">
        <f>'P01'!$E61</f>
        <v>N</v>
      </c>
      <c r="U69" s="32" t="str">
        <f>'P02'!$E61</f>
        <v>N</v>
      </c>
      <c r="V69" s="32" t="str">
        <f>'P03'!$E61</f>
        <v>N</v>
      </c>
      <c r="W69" s="32" t="str">
        <f>'P04'!$E61</f>
        <v>N</v>
      </c>
      <c r="X69" s="32" t="str">
        <f>'P05'!$E61</f>
        <v>N</v>
      </c>
      <c r="Y69" s="32" t="str">
        <f>'P06'!$E61</f>
        <v>N</v>
      </c>
      <c r="Z69" s="32" t="str">
        <f>'P07'!$E61</f>
        <v>N</v>
      </c>
      <c r="AA69" s="32" t="str">
        <f>'P08'!$E61</f>
        <v>N</v>
      </c>
      <c r="AB69" s="35">
        <f t="shared" si="29"/>
        <v>0</v>
      </c>
    </row>
    <row r="70" spans="1:28">
      <c r="A70">
        <v>10</v>
      </c>
      <c r="B70" s="32" t="str">
        <f>Critères!$B61</f>
        <v>10.3</v>
      </c>
      <c r="C70" s="32" t="str">
        <f>Critères!$A59</f>
        <v>PRÉSENTATION</v>
      </c>
      <c r="D70" s="32" t="str">
        <f>'P01'!$D62</f>
        <v>C</v>
      </c>
      <c r="E70" s="32" t="str">
        <f>'P02'!$D62</f>
        <v>C</v>
      </c>
      <c r="F70" s="32" t="str">
        <f>'P03'!$D62</f>
        <v>C</v>
      </c>
      <c r="G70" s="32" t="str">
        <f>'P04'!$D62</f>
        <v>C</v>
      </c>
      <c r="H70" s="32" t="str">
        <f>'P05'!$D62</f>
        <v>C</v>
      </c>
      <c r="I70" s="32" t="str">
        <f>'P06'!$D62</f>
        <v>C</v>
      </c>
      <c r="J70" s="32" t="str">
        <f>'P07'!$D62</f>
        <v>C</v>
      </c>
      <c r="K70" s="32" t="str">
        <f>'P08'!$D62</f>
        <v>C</v>
      </c>
      <c r="L70" s="35">
        <f t="shared" si="24"/>
        <v>8</v>
      </c>
      <c r="M70" s="35">
        <f t="shared" si="25"/>
        <v>0</v>
      </c>
      <c r="N70" s="35">
        <f t="shared" si="26"/>
        <v>0</v>
      </c>
      <c r="O70" s="35">
        <f t="shared" si="27"/>
        <v>0</v>
      </c>
      <c r="P70" t="str">
        <f t="shared" si="28"/>
        <v>C</v>
      </c>
      <c r="Q70">
        <v>10</v>
      </c>
      <c r="R70" s="32" t="str">
        <f>Critères!$B61</f>
        <v>10.3</v>
      </c>
      <c r="S70" s="32" t="str">
        <f>Critères!$A59</f>
        <v>PRÉSENTATION</v>
      </c>
      <c r="T70" s="32" t="str">
        <f>'P01'!$E62</f>
        <v>N</v>
      </c>
      <c r="U70" s="32" t="str">
        <f>'P02'!$E62</f>
        <v>N</v>
      </c>
      <c r="V70" s="32" t="str">
        <f>'P03'!$E62</f>
        <v>N</v>
      </c>
      <c r="W70" s="32" t="str">
        <f>'P04'!$E62</f>
        <v>N</v>
      </c>
      <c r="X70" s="32" t="str">
        <f>'P05'!$E62</f>
        <v>N</v>
      </c>
      <c r="Y70" s="32" t="str">
        <f>'P06'!$E62</f>
        <v>N</v>
      </c>
      <c r="Z70" s="32" t="str">
        <f>'P07'!$E62</f>
        <v>N</v>
      </c>
      <c r="AA70" s="32" t="str">
        <f>'P08'!$E62</f>
        <v>N</v>
      </c>
      <c r="AB70" s="35">
        <f t="shared" si="29"/>
        <v>0</v>
      </c>
    </row>
    <row r="71" spans="1:28">
      <c r="A71">
        <v>10</v>
      </c>
      <c r="B71" s="32" t="str">
        <f>Critères!$B62</f>
        <v>10.4</v>
      </c>
      <c r="C71" s="32" t="str">
        <f>Critères!$A59</f>
        <v>PRÉSENTATION</v>
      </c>
      <c r="D71" s="32" t="str">
        <f>'P01'!$D63</f>
        <v>C</v>
      </c>
      <c r="E71" s="32" t="str">
        <f>'P02'!$D63</f>
        <v>C</v>
      </c>
      <c r="F71" s="32" t="str">
        <f>'P03'!$D63</f>
        <v>NC</v>
      </c>
      <c r="G71" s="32" t="str">
        <f>'P04'!$D63</f>
        <v>NC</v>
      </c>
      <c r="H71" s="32" t="str">
        <f>'P05'!$D63</f>
        <v>C</v>
      </c>
      <c r="I71" s="32" t="str">
        <f>'P06'!$D63</f>
        <v>C</v>
      </c>
      <c r="J71" s="32" t="str">
        <f>'P07'!$D63</f>
        <v>C</v>
      </c>
      <c r="K71" s="32" t="str">
        <f>'P08'!$D63</f>
        <v>C</v>
      </c>
      <c r="L71" s="35">
        <f t="shared" si="24"/>
        <v>6</v>
      </c>
      <c r="M71" s="35">
        <f t="shared" si="25"/>
        <v>2</v>
      </c>
      <c r="N71" s="35">
        <f t="shared" si="26"/>
        <v>0</v>
      </c>
      <c r="O71" s="35">
        <f t="shared" si="27"/>
        <v>0</v>
      </c>
      <c r="P71" t="str">
        <f t="shared" si="28"/>
        <v>NC</v>
      </c>
      <c r="Q71">
        <v>10</v>
      </c>
      <c r="R71" s="32" t="str">
        <f>Critères!$B62</f>
        <v>10.4</v>
      </c>
      <c r="S71" s="32" t="str">
        <f>Critères!$A59</f>
        <v>PRÉSENTATION</v>
      </c>
      <c r="T71" s="32" t="str">
        <f>'P01'!$E63</f>
        <v>N</v>
      </c>
      <c r="U71" s="32" t="str">
        <f>'P02'!$E63</f>
        <v>N</v>
      </c>
      <c r="V71" s="32" t="str">
        <f>'P03'!$E63</f>
        <v>N</v>
      </c>
      <c r="W71" s="32" t="str">
        <f>'P04'!$E63</f>
        <v>N</v>
      </c>
      <c r="X71" s="32" t="str">
        <f>'P05'!$E63</f>
        <v>N</v>
      </c>
      <c r="Y71" s="32" t="str">
        <f>'P06'!$E63</f>
        <v>N</v>
      </c>
      <c r="Z71" s="32" t="str">
        <f>'P07'!$E63</f>
        <v>N</v>
      </c>
      <c r="AA71" s="32" t="str">
        <f>'P08'!$E63</f>
        <v>N</v>
      </c>
      <c r="AB71" s="35">
        <f t="shared" si="29"/>
        <v>0</v>
      </c>
    </row>
    <row r="72" spans="1:28">
      <c r="A72">
        <v>10</v>
      </c>
      <c r="B72" s="32" t="str">
        <f>Critères!$B63</f>
        <v>10.5</v>
      </c>
      <c r="C72" s="32" t="str">
        <f>Critères!$A59</f>
        <v>PRÉSENTATION</v>
      </c>
      <c r="D72" s="32" t="str">
        <f>'P01'!$D64</f>
        <v>C</v>
      </c>
      <c r="E72" s="32" t="str">
        <f>'P02'!$D64</f>
        <v>C</v>
      </c>
      <c r="F72" s="32" t="str">
        <f>'P03'!$D64</f>
        <v>C</v>
      </c>
      <c r="G72" s="32" t="str">
        <f>'P04'!$D64</f>
        <v>C</v>
      </c>
      <c r="H72" s="32" t="str">
        <f>'P05'!$D64</f>
        <v>C</v>
      </c>
      <c r="I72" s="32" t="str">
        <f>'P06'!$D64</f>
        <v>C</v>
      </c>
      <c r="J72" s="32" t="str">
        <f>'P07'!$D64</f>
        <v>C</v>
      </c>
      <c r="K72" s="32" t="str">
        <f>'P08'!$D64</f>
        <v>C</v>
      </c>
      <c r="L72" s="35">
        <f t="shared" si="24"/>
        <v>8</v>
      </c>
      <c r="M72" s="35">
        <f t="shared" si="25"/>
        <v>0</v>
      </c>
      <c r="N72" s="35">
        <f t="shared" si="26"/>
        <v>0</v>
      </c>
      <c r="O72" s="35">
        <f t="shared" si="27"/>
        <v>0</v>
      </c>
      <c r="P72" t="str">
        <f t="shared" si="28"/>
        <v>C</v>
      </c>
      <c r="Q72">
        <v>10</v>
      </c>
      <c r="R72" s="32" t="str">
        <f>Critères!$B63</f>
        <v>10.5</v>
      </c>
      <c r="S72" s="32" t="str">
        <f>Critères!$A59</f>
        <v>PRÉSENTATION</v>
      </c>
      <c r="T72" s="32" t="str">
        <f>'P01'!$E64</f>
        <v>N</v>
      </c>
      <c r="U72" s="32" t="str">
        <f>'P02'!$E64</f>
        <v>N</v>
      </c>
      <c r="V72" s="32" t="str">
        <f>'P03'!$E64</f>
        <v>N</v>
      </c>
      <c r="W72" s="32" t="str">
        <f>'P04'!$E64</f>
        <v>N</v>
      </c>
      <c r="X72" s="32" t="str">
        <f>'P05'!$E64</f>
        <v>N</v>
      </c>
      <c r="Y72" s="32" t="str">
        <f>'P06'!$E64</f>
        <v>N</v>
      </c>
      <c r="Z72" s="32" t="str">
        <f>'P07'!$E64</f>
        <v>N</v>
      </c>
      <c r="AA72" s="32" t="str">
        <f>'P08'!$E64</f>
        <v>N</v>
      </c>
      <c r="AB72" s="35">
        <f t="shared" si="29"/>
        <v>0</v>
      </c>
    </row>
    <row r="73" spans="1:28">
      <c r="A73">
        <v>10</v>
      </c>
      <c r="B73" s="32" t="str">
        <f>Critères!$B64</f>
        <v>10.6</v>
      </c>
      <c r="C73" s="32" t="str">
        <f>Critères!$A59</f>
        <v>PRÉSENTATION</v>
      </c>
      <c r="D73" s="32" t="str">
        <f>'P01'!$D65</f>
        <v>C</v>
      </c>
      <c r="E73" s="32" t="str">
        <f>'P02'!$D65</f>
        <v>NA</v>
      </c>
      <c r="F73" s="32" t="str">
        <f>'P03'!$D65</f>
        <v>NA</v>
      </c>
      <c r="G73" s="32" t="str">
        <f>'P04'!$D65</f>
        <v>NA</v>
      </c>
      <c r="H73" s="32" t="str">
        <f>'P05'!$D65</f>
        <v>C</v>
      </c>
      <c r="I73" s="32" t="str">
        <f>'P06'!$D65</f>
        <v>C</v>
      </c>
      <c r="J73" s="32" t="str">
        <f>'P07'!$D65</f>
        <v>C</v>
      </c>
      <c r="K73" s="32" t="str">
        <f>'P08'!$D65</f>
        <v>C</v>
      </c>
      <c r="L73" s="35">
        <f t="shared" si="24"/>
        <v>5</v>
      </c>
      <c r="M73" s="35">
        <f t="shared" si="25"/>
        <v>0</v>
      </c>
      <c r="N73" s="35">
        <f t="shared" si="26"/>
        <v>3</v>
      </c>
      <c r="O73" s="35">
        <f t="shared" si="27"/>
        <v>0</v>
      </c>
      <c r="P73" t="str">
        <f t="shared" si="28"/>
        <v>C</v>
      </c>
      <c r="Q73">
        <v>10</v>
      </c>
      <c r="R73" s="32" t="str">
        <f>Critères!$B64</f>
        <v>10.6</v>
      </c>
      <c r="S73" s="32" t="str">
        <f>Critères!$A59</f>
        <v>PRÉSENTATION</v>
      </c>
      <c r="T73" s="32" t="str">
        <f>'P01'!$E65</f>
        <v>N</v>
      </c>
      <c r="U73" s="32" t="str">
        <f>'P02'!$E65</f>
        <v>N</v>
      </c>
      <c r="V73" s="32" t="str">
        <f>'P03'!$E65</f>
        <v>N</v>
      </c>
      <c r="W73" s="32" t="str">
        <f>'P04'!$E65</f>
        <v>N</v>
      </c>
      <c r="X73" s="32" t="str">
        <f>'P05'!$E65</f>
        <v>N</v>
      </c>
      <c r="Y73" s="32" t="str">
        <f>'P06'!$E65</f>
        <v>N</v>
      </c>
      <c r="Z73" s="32" t="str">
        <f>'P07'!$E65</f>
        <v>N</v>
      </c>
      <c r="AA73" s="32" t="str">
        <f>'P08'!$E65</f>
        <v>N</v>
      </c>
      <c r="AB73" s="35">
        <f t="shared" si="29"/>
        <v>0</v>
      </c>
    </row>
    <row r="74" spans="1:28">
      <c r="A74">
        <v>10</v>
      </c>
      <c r="B74" s="32" t="str">
        <f>Critères!$B65</f>
        <v>10.7</v>
      </c>
      <c r="C74" s="32" t="str">
        <f>Critères!$A59</f>
        <v>PRÉSENTATION</v>
      </c>
      <c r="D74" s="32" t="str">
        <f>'P01'!$D66</f>
        <v>NC</v>
      </c>
      <c r="E74" s="32" t="str">
        <f>'P02'!$D66</f>
        <v>NC</v>
      </c>
      <c r="F74" s="32" t="str">
        <f>'P03'!$D66</f>
        <v>NC</v>
      </c>
      <c r="G74" s="32" t="str">
        <f>'P04'!$D66</f>
        <v>NC</v>
      </c>
      <c r="H74" s="32" t="str">
        <f>'P05'!$D66</f>
        <v>NC</v>
      </c>
      <c r="I74" s="32" t="str">
        <f>'P06'!$D66</f>
        <v>NC</v>
      </c>
      <c r="J74" s="32" t="str">
        <f>'P07'!$D66</f>
        <v>NC</v>
      </c>
      <c r="K74" s="32" t="str">
        <f>'P08'!$D66</f>
        <v>NC</v>
      </c>
      <c r="L74" s="35">
        <f t="shared" si="24"/>
        <v>0</v>
      </c>
      <c r="M74" s="35">
        <f t="shared" si="25"/>
        <v>8</v>
      </c>
      <c r="N74" s="35">
        <f t="shared" si="26"/>
        <v>0</v>
      </c>
      <c r="O74" s="35">
        <f t="shared" si="27"/>
        <v>0</v>
      </c>
      <c r="P74" t="str">
        <f t="shared" si="28"/>
        <v>NC</v>
      </c>
      <c r="Q74">
        <v>10</v>
      </c>
      <c r="R74" s="32" t="str">
        <f>Critères!$B65</f>
        <v>10.7</v>
      </c>
      <c r="S74" s="32" t="str">
        <f>Critères!$A59</f>
        <v>PRÉSENTATION</v>
      </c>
      <c r="T74" s="32" t="str">
        <f>'P01'!$E66</f>
        <v>N</v>
      </c>
      <c r="U74" s="32" t="str">
        <f>'P02'!$E66</f>
        <v>N</v>
      </c>
      <c r="V74" s="32" t="str">
        <f>'P03'!$E66</f>
        <v>N</v>
      </c>
      <c r="W74" s="32" t="str">
        <f>'P04'!$E66</f>
        <v>N</v>
      </c>
      <c r="X74" s="32" t="str">
        <f>'P05'!$E66</f>
        <v>N</v>
      </c>
      <c r="Y74" s="32" t="str">
        <f>'P06'!$E66</f>
        <v>N</v>
      </c>
      <c r="Z74" s="32" t="str">
        <f>'P07'!$E66</f>
        <v>N</v>
      </c>
      <c r="AA74" s="32" t="str">
        <f>'P08'!$E66</f>
        <v>N</v>
      </c>
      <c r="AB74" s="35">
        <f t="shared" si="29"/>
        <v>0</v>
      </c>
    </row>
    <row r="75" spans="1:28">
      <c r="A75">
        <v>10</v>
      </c>
      <c r="B75" s="32" t="str">
        <f>Critères!$B66</f>
        <v>10.8</v>
      </c>
      <c r="C75" s="32" t="str">
        <f>Critères!$A59</f>
        <v>PRÉSENTATION</v>
      </c>
      <c r="D75" s="32" t="str">
        <f>'P01'!$D67</f>
        <v>C</v>
      </c>
      <c r="E75" s="32" t="str">
        <f>'P02'!$D67</f>
        <v>C</v>
      </c>
      <c r="F75" s="32" t="str">
        <f>'P03'!$D67</f>
        <v>C</v>
      </c>
      <c r="G75" s="32" t="str">
        <f>'P04'!$D67</f>
        <v>C</v>
      </c>
      <c r="H75" s="32" t="str">
        <f>'P05'!$D67</f>
        <v>C</v>
      </c>
      <c r="I75" s="32" t="str">
        <f>'P06'!$D67</f>
        <v>C</v>
      </c>
      <c r="J75" s="32" t="str">
        <f>'P07'!$D67</f>
        <v>C</v>
      </c>
      <c r="K75" s="32" t="str">
        <f>'P08'!$D67</f>
        <v>C</v>
      </c>
      <c r="L75" s="35">
        <f t="shared" si="24"/>
        <v>8</v>
      </c>
      <c r="M75" s="35">
        <f t="shared" si="25"/>
        <v>0</v>
      </c>
      <c r="N75" s="35">
        <f t="shared" si="26"/>
        <v>0</v>
      </c>
      <c r="O75" s="35">
        <f t="shared" si="27"/>
        <v>0</v>
      </c>
      <c r="P75" t="str">
        <f t="shared" si="28"/>
        <v>C</v>
      </c>
      <c r="Q75">
        <v>10</v>
      </c>
      <c r="R75" s="32" t="str">
        <f>Critères!$B66</f>
        <v>10.8</v>
      </c>
      <c r="S75" s="32" t="str">
        <f>Critères!$A59</f>
        <v>PRÉSENTATION</v>
      </c>
      <c r="T75" s="32" t="str">
        <f>'P01'!$E67</f>
        <v>N</v>
      </c>
      <c r="U75" s="32" t="str">
        <f>'P02'!$E67</f>
        <v>N</v>
      </c>
      <c r="V75" s="32" t="str">
        <f>'P03'!$E67</f>
        <v>N</v>
      </c>
      <c r="W75" s="32" t="str">
        <f>'P04'!$E67</f>
        <v>N</v>
      </c>
      <c r="X75" s="32" t="str">
        <f>'P05'!$E67</f>
        <v>N</v>
      </c>
      <c r="Y75" s="32" t="str">
        <f>'P06'!$E67</f>
        <v>N</v>
      </c>
      <c r="Z75" s="32" t="str">
        <f>'P07'!$E67</f>
        <v>N</v>
      </c>
      <c r="AA75" s="32" t="str">
        <f>'P08'!$E67</f>
        <v>N</v>
      </c>
      <c r="AB75" s="35">
        <f t="shared" si="29"/>
        <v>0</v>
      </c>
    </row>
    <row r="76" spans="1:28">
      <c r="A76">
        <v>10</v>
      </c>
      <c r="B76" s="32" t="str">
        <f>Critères!$B67</f>
        <v>10.9</v>
      </c>
      <c r="C76" s="32" t="str">
        <f>Critères!$A59</f>
        <v>PRÉSENTATION</v>
      </c>
      <c r="D76" s="32" t="str">
        <f>'P01'!$D68</f>
        <v>C</v>
      </c>
      <c r="E76" s="32" t="str">
        <f>'P02'!$D68</f>
        <v>C</v>
      </c>
      <c r="F76" s="32" t="str">
        <f>'P03'!$D68</f>
        <v>C</v>
      </c>
      <c r="G76" s="32" t="str">
        <f>'P04'!$D68</f>
        <v>C</v>
      </c>
      <c r="H76" s="32" t="str">
        <f>'P05'!$D68</f>
        <v>C</v>
      </c>
      <c r="I76" s="32" t="str">
        <f>'P06'!$D68</f>
        <v>C</v>
      </c>
      <c r="J76" s="32" t="str">
        <f>'P07'!$D68</f>
        <v>C</v>
      </c>
      <c r="K76" s="32" t="str">
        <f>'P08'!$D68</f>
        <v>C</v>
      </c>
      <c r="L76" s="35">
        <f t="shared" si="24"/>
        <v>8</v>
      </c>
      <c r="M76" s="35">
        <f t="shared" si="25"/>
        <v>0</v>
      </c>
      <c r="N76" s="35">
        <f t="shared" si="26"/>
        <v>0</v>
      </c>
      <c r="O76" s="35">
        <f t="shared" si="27"/>
        <v>0</v>
      </c>
      <c r="P76" t="str">
        <f t="shared" si="28"/>
        <v>C</v>
      </c>
      <c r="Q76">
        <v>10</v>
      </c>
      <c r="R76" s="32" t="str">
        <f>Critères!$B67</f>
        <v>10.9</v>
      </c>
      <c r="S76" s="32" t="str">
        <f>Critères!$A59</f>
        <v>PRÉSENTATION</v>
      </c>
      <c r="T76" s="32" t="str">
        <f>'P01'!$E68</f>
        <v>N</v>
      </c>
      <c r="U76" s="32" t="str">
        <f>'P02'!$E68</f>
        <v>N</v>
      </c>
      <c r="V76" s="32" t="str">
        <f>'P03'!$E68</f>
        <v>N</v>
      </c>
      <c r="W76" s="32" t="str">
        <f>'P04'!$E68</f>
        <v>N</v>
      </c>
      <c r="X76" s="32" t="str">
        <f>'P05'!$E68</f>
        <v>N</v>
      </c>
      <c r="Y76" s="32" t="str">
        <f>'P06'!$E68</f>
        <v>N</v>
      </c>
      <c r="Z76" s="32" t="str">
        <f>'P07'!$E68</f>
        <v>N</v>
      </c>
      <c r="AA76" s="32" t="str">
        <f>'P08'!$E68</f>
        <v>N</v>
      </c>
      <c r="AB76" s="35">
        <f t="shared" si="29"/>
        <v>0</v>
      </c>
    </row>
    <row r="77" spans="1:28">
      <c r="A77">
        <v>10</v>
      </c>
      <c r="B77" s="32" t="str">
        <f>Critères!$B68</f>
        <v>10.10</v>
      </c>
      <c r="C77" s="32" t="str">
        <f>Critères!$A59</f>
        <v>PRÉSENTATION</v>
      </c>
      <c r="D77" s="32" t="str">
        <f>'P01'!$D69</f>
        <v>C</v>
      </c>
      <c r="E77" s="32" t="str">
        <f>'P02'!$D69</f>
        <v>C</v>
      </c>
      <c r="F77" s="32" t="str">
        <f>'P03'!$D69</f>
        <v>C</v>
      </c>
      <c r="G77" s="32" t="str">
        <f>'P04'!$D69</f>
        <v>C</v>
      </c>
      <c r="H77" s="32" t="str">
        <f>'P05'!$D69</f>
        <v>C</v>
      </c>
      <c r="I77" s="32" t="str">
        <f>'P06'!$D69</f>
        <v>C</v>
      </c>
      <c r="J77" s="32" t="str">
        <f>'P07'!$D69</f>
        <v>C</v>
      </c>
      <c r="K77" s="32" t="str">
        <f>'P08'!$D69</f>
        <v>C</v>
      </c>
      <c r="L77" s="35">
        <f t="shared" si="24"/>
        <v>8</v>
      </c>
      <c r="M77" s="35">
        <f t="shared" si="25"/>
        <v>0</v>
      </c>
      <c r="N77" s="35">
        <f t="shared" si="26"/>
        <v>0</v>
      </c>
      <c r="O77" s="35">
        <f t="shared" si="27"/>
        <v>0</v>
      </c>
      <c r="P77" t="str">
        <f t="shared" si="28"/>
        <v>C</v>
      </c>
      <c r="Q77">
        <v>10</v>
      </c>
      <c r="R77" s="32" t="str">
        <f>Critères!$B68</f>
        <v>10.10</v>
      </c>
      <c r="S77" s="32" t="str">
        <f>Critères!$A59</f>
        <v>PRÉSENTATION</v>
      </c>
      <c r="T77" s="32" t="str">
        <f>'P01'!$E69</f>
        <v>N</v>
      </c>
      <c r="U77" s="32" t="str">
        <f>'P02'!$E69</f>
        <v>N</v>
      </c>
      <c r="V77" s="32" t="str">
        <f>'P03'!$E69</f>
        <v>N</v>
      </c>
      <c r="W77" s="32" t="str">
        <f>'P04'!$E69</f>
        <v>N</v>
      </c>
      <c r="X77" s="32" t="str">
        <f>'P05'!$E69</f>
        <v>N</v>
      </c>
      <c r="Y77" s="32" t="str">
        <f>'P06'!$E69</f>
        <v>N</v>
      </c>
      <c r="Z77" s="32" t="str">
        <f>'P07'!$E69</f>
        <v>N</v>
      </c>
      <c r="AA77" s="32" t="str">
        <f>'P08'!$E69</f>
        <v>N</v>
      </c>
      <c r="AB77" s="35">
        <f t="shared" si="29"/>
        <v>0</v>
      </c>
    </row>
    <row r="78" spans="1:28">
      <c r="A78">
        <v>10</v>
      </c>
      <c r="B78" s="32" t="str">
        <f>Critères!$B69</f>
        <v>10.11</v>
      </c>
      <c r="C78" s="32" t="str">
        <f>Critères!$A59</f>
        <v>PRÉSENTATION</v>
      </c>
      <c r="D78" s="32" t="str">
        <f>'P01'!$D70</f>
        <v>C</v>
      </c>
      <c r="E78" s="32" t="str">
        <f>'P02'!$D70</f>
        <v>C</v>
      </c>
      <c r="F78" s="32" t="str">
        <f>'P03'!$D70</f>
        <v>C</v>
      </c>
      <c r="G78" s="32" t="str">
        <f>'P04'!$D70</f>
        <v>C</v>
      </c>
      <c r="H78" s="32" t="str">
        <f>'P05'!$D70</f>
        <v>C</v>
      </c>
      <c r="I78" s="32" t="str">
        <f>'P06'!$D70</f>
        <v>C</v>
      </c>
      <c r="J78" s="32" t="str">
        <f>'P07'!$D70</f>
        <v>C</v>
      </c>
      <c r="K78" s="32" t="str">
        <f>'P08'!$D70</f>
        <v>C</v>
      </c>
      <c r="L78" s="35">
        <f t="shared" si="24"/>
        <v>8</v>
      </c>
      <c r="M78" s="35">
        <f t="shared" si="25"/>
        <v>0</v>
      </c>
      <c r="N78" s="35">
        <f t="shared" si="26"/>
        <v>0</v>
      </c>
      <c r="O78" s="35">
        <f t="shared" si="27"/>
        <v>0</v>
      </c>
      <c r="P78" t="str">
        <f t="shared" si="28"/>
        <v>C</v>
      </c>
      <c r="Q78">
        <v>10</v>
      </c>
      <c r="R78" s="32" t="str">
        <f>Critères!$B69</f>
        <v>10.11</v>
      </c>
      <c r="S78" s="32" t="str">
        <f>Critères!$A59</f>
        <v>PRÉSENTATION</v>
      </c>
      <c r="T78" s="32" t="str">
        <f>'P01'!$E70</f>
        <v>N</v>
      </c>
      <c r="U78" s="32" t="str">
        <f>'P02'!$E70</f>
        <v>N</v>
      </c>
      <c r="V78" s="32" t="str">
        <f>'P03'!$E70</f>
        <v>N</v>
      </c>
      <c r="W78" s="32" t="str">
        <f>'P04'!$E70</f>
        <v>N</v>
      </c>
      <c r="X78" s="32" t="str">
        <f>'P05'!$E70</f>
        <v>N</v>
      </c>
      <c r="Y78" s="32" t="str">
        <f>'P06'!$E70</f>
        <v>N</v>
      </c>
      <c r="Z78" s="32" t="str">
        <f>'P07'!$E70</f>
        <v>N</v>
      </c>
      <c r="AA78" s="32" t="str">
        <f>'P08'!$E70</f>
        <v>N</v>
      </c>
      <c r="AB78" s="35">
        <f t="shared" si="29"/>
        <v>0</v>
      </c>
    </row>
    <row r="79" spans="1:28">
      <c r="A79">
        <v>10</v>
      </c>
      <c r="B79" s="32" t="str">
        <f>Critères!$B70</f>
        <v>10.12</v>
      </c>
      <c r="C79" s="32" t="str">
        <f>Critères!$A59</f>
        <v>PRÉSENTATION</v>
      </c>
      <c r="D79" s="32" t="str">
        <f>'P01'!$D71</f>
        <v>NA</v>
      </c>
      <c r="E79" s="32" t="str">
        <f>'P02'!$D71</f>
        <v>NA</v>
      </c>
      <c r="F79" s="32" t="str">
        <f>'P03'!$D71</f>
        <v>NA</v>
      </c>
      <c r="G79" s="32" t="str">
        <f>'P04'!$D71</f>
        <v>NA</v>
      </c>
      <c r="H79" s="32" t="str">
        <f>'P05'!$D71</f>
        <v>NA</v>
      </c>
      <c r="I79" s="32" t="str">
        <f>'P06'!$D71</f>
        <v>NA</v>
      </c>
      <c r="J79" s="32" t="str">
        <f>'P07'!$D71</f>
        <v>NA</v>
      </c>
      <c r="K79" s="32" t="str">
        <f>'P08'!$D71</f>
        <v>NA</v>
      </c>
      <c r="L79" s="35">
        <f t="shared" si="24"/>
        <v>0</v>
      </c>
      <c r="M79" s="35">
        <f t="shared" si="25"/>
        <v>0</v>
      </c>
      <c r="N79" s="35">
        <f t="shared" si="26"/>
        <v>8</v>
      </c>
      <c r="O79" s="35">
        <f t="shared" si="27"/>
        <v>0</v>
      </c>
      <c r="P79" t="str">
        <f t="shared" si="28"/>
        <v>NA</v>
      </c>
      <c r="Q79">
        <v>10</v>
      </c>
      <c r="R79" s="32" t="str">
        <f>Critères!$B70</f>
        <v>10.12</v>
      </c>
      <c r="S79" s="32" t="str">
        <f>Critères!$A59</f>
        <v>PRÉSENTATION</v>
      </c>
      <c r="T79" s="32" t="str">
        <f>'P01'!$E71</f>
        <v>N</v>
      </c>
      <c r="U79" s="32" t="str">
        <f>'P02'!$E71</f>
        <v>N</v>
      </c>
      <c r="V79" s="32" t="str">
        <f>'P03'!$E71</f>
        <v>N</v>
      </c>
      <c r="W79" s="32" t="str">
        <f>'P04'!$E71</f>
        <v>N</v>
      </c>
      <c r="X79" s="32" t="str">
        <f>'P05'!$E71</f>
        <v>N</v>
      </c>
      <c r="Y79" s="32" t="str">
        <f>'P06'!$E71</f>
        <v>N</v>
      </c>
      <c r="Z79" s="32" t="str">
        <f>'P07'!$E71</f>
        <v>N</v>
      </c>
      <c r="AA79" s="32" t="str">
        <f>'P08'!$E71</f>
        <v>N</v>
      </c>
      <c r="AB79" s="35">
        <f t="shared" si="29"/>
        <v>0</v>
      </c>
    </row>
    <row r="80" spans="1:28">
      <c r="A80">
        <v>10</v>
      </c>
      <c r="B80" s="32" t="str">
        <f>Critères!$B71</f>
        <v>10.13</v>
      </c>
      <c r="C80" s="32" t="str">
        <f>Critères!$A59</f>
        <v>PRÉSENTATION</v>
      </c>
      <c r="D80" s="32" t="str">
        <f>'P01'!$D72</f>
        <v>C</v>
      </c>
      <c r="E80" s="32" t="str">
        <f>'P02'!$D72</f>
        <v>C</v>
      </c>
      <c r="F80" s="32" t="str">
        <f>'P03'!$D72</f>
        <v>C</v>
      </c>
      <c r="G80" s="32" t="str">
        <f>'P04'!$D72</f>
        <v>C</v>
      </c>
      <c r="H80" s="32" t="str">
        <f>'P05'!$D72</f>
        <v>C</v>
      </c>
      <c r="I80" s="32" t="str">
        <f>'P06'!$D72</f>
        <v>C</v>
      </c>
      <c r="J80" s="32" t="str">
        <f>'P07'!$D72</f>
        <v>C</v>
      </c>
      <c r="K80" s="32" t="str">
        <f>'P08'!$D72</f>
        <v>C</v>
      </c>
      <c r="L80" s="35">
        <f t="shared" si="24"/>
        <v>8</v>
      </c>
      <c r="M80" s="35">
        <f t="shared" si="25"/>
        <v>0</v>
      </c>
      <c r="N80" s="35">
        <f t="shared" si="26"/>
        <v>0</v>
      </c>
      <c r="O80" s="35">
        <f t="shared" si="27"/>
        <v>0</v>
      </c>
      <c r="P80" t="str">
        <f t="shared" si="28"/>
        <v>C</v>
      </c>
      <c r="Q80">
        <v>10</v>
      </c>
      <c r="R80" s="32" t="str">
        <f>Critères!$B71</f>
        <v>10.13</v>
      </c>
      <c r="S80" s="32" t="str">
        <f>Critères!$A59</f>
        <v>PRÉSENTATION</v>
      </c>
      <c r="T80" s="32" t="str">
        <f>'P01'!$E72</f>
        <v>N</v>
      </c>
      <c r="U80" s="32" t="str">
        <f>'P02'!$E72</f>
        <v>N</v>
      </c>
      <c r="V80" s="32" t="str">
        <f>'P03'!$E72</f>
        <v>N</v>
      </c>
      <c r="W80" s="32" t="str">
        <f>'P04'!$E72</f>
        <v>N</v>
      </c>
      <c r="X80" s="32" t="str">
        <f>'P05'!$E72</f>
        <v>N</v>
      </c>
      <c r="Y80" s="32" t="str">
        <f>'P06'!$E72</f>
        <v>N</v>
      </c>
      <c r="Z80" s="32" t="str">
        <f>'P07'!$E72</f>
        <v>N</v>
      </c>
      <c r="AA80" s="32" t="str">
        <f>'P08'!$E72</f>
        <v>N</v>
      </c>
      <c r="AB80" s="35">
        <f t="shared" si="29"/>
        <v>0</v>
      </c>
    </row>
    <row r="81" spans="1:28">
      <c r="A81">
        <v>10</v>
      </c>
      <c r="B81" s="32" t="str">
        <f>Critères!$B72</f>
        <v>10.14</v>
      </c>
      <c r="C81" s="32" t="str">
        <f>Critères!$A59</f>
        <v>PRÉSENTATION</v>
      </c>
      <c r="D81" s="32" t="str">
        <f>'P01'!$D73</f>
        <v>NA</v>
      </c>
      <c r="E81" s="32" t="str">
        <f>'P02'!$D73</f>
        <v>NA</v>
      </c>
      <c r="F81" s="32" t="str">
        <f>'P03'!$D73</f>
        <v>NA</v>
      </c>
      <c r="G81" s="32" t="str">
        <f>'P04'!$D73</f>
        <v>NA</v>
      </c>
      <c r="H81" s="32" t="str">
        <f>'P05'!$D73</f>
        <v>NA</v>
      </c>
      <c r="I81" s="32" t="str">
        <f>'P06'!$D73</f>
        <v>NA</v>
      </c>
      <c r="J81" s="32" t="str">
        <f>'P07'!$D73</f>
        <v>NA</v>
      </c>
      <c r="K81" s="32" t="str">
        <f>'P08'!$D73</f>
        <v>NA</v>
      </c>
      <c r="L81" s="35">
        <f t="shared" si="24"/>
        <v>0</v>
      </c>
      <c r="M81" s="35">
        <f t="shared" si="25"/>
        <v>0</v>
      </c>
      <c r="N81" s="35">
        <f t="shared" si="26"/>
        <v>8</v>
      </c>
      <c r="O81" s="35">
        <f t="shared" si="27"/>
        <v>0</v>
      </c>
      <c r="P81" t="str">
        <f t="shared" si="28"/>
        <v>NA</v>
      </c>
      <c r="Q81">
        <v>10</v>
      </c>
      <c r="R81" s="32" t="str">
        <f>Critères!$B72</f>
        <v>10.14</v>
      </c>
      <c r="S81" s="32" t="str">
        <f>Critères!$A59</f>
        <v>PRÉSENTATION</v>
      </c>
      <c r="T81" s="32" t="str">
        <f>'P01'!$E73</f>
        <v>N</v>
      </c>
      <c r="U81" s="32" t="str">
        <f>'P02'!$E73</f>
        <v>N</v>
      </c>
      <c r="V81" s="32" t="str">
        <f>'P03'!$E73</f>
        <v>N</v>
      </c>
      <c r="W81" s="32" t="str">
        <f>'P04'!$E73</f>
        <v>N</v>
      </c>
      <c r="X81" s="32" t="str">
        <f>'P05'!$E73</f>
        <v>N</v>
      </c>
      <c r="Y81" s="32" t="str">
        <f>'P06'!$E73</f>
        <v>N</v>
      </c>
      <c r="Z81" s="32" t="str">
        <f>'P07'!$E73</f>
        <v>N</v>
      </c>
      <c r="AA81" s="32" t="str">
        <f>'P08'!$E73</f>
        <v>N</v>
      </c>
      <c r="AB81" s="35">
        <f t="shared" si="29"/>
        <v>0</v>
      </c>
    </row>
    <row r="82" spans="1:28">
      <c r="A82" s="5"/>
      <c r="B82" s="38"/>
      <c r="C82" s="38"/>
      <c r="D82" s="38"/>
      <c r="E82" s="38"/>
      <c r="F82" s="38"/>
      <c r="G82" s="38"/>
      <c r="H82" s="38"/>
      <c r="I82" s="38"/>
      <c r="J82" s="38"/>
      <c r="K82" s="38"/>
      <c r="L82" s="39">
        <f>SUM(L68:L81)</f>
        <v>81</v>
      </c>
      <c r="M82" s="39">
        <f>SUM(M68:M81)</f>
        <v>12</v>
      </c>
      <c r="N82" s="39">
        <f>SUM(N68:N81)</f>
        <v>19</v>
      </c>
      <c r="O82" s="39">
        <f>SUM(O68:O81)</f>
        <v>0</v>
      </c>
      <c r="Q82" s="5"/>
      <c r="R82" s="38"/>
      <c r="S82" s="38"/>
      <c r="T82" s="38"/>
      <c r="U82" s="38"/>
      <c r="V82" s="38"/>
      <c r="W82" s="38"/>
      <c r="X82" s="38"/>
      <c r="Y82" s="38"/>
      <c r="Z82" s="38"/>
      <c r="AA82" s="38"/>
      <c r="AB82" s="39">
        <f>SUM(AB68:AB81)</f>
        <v>0</v>
      </c>
    </row>
    <row r="83" spans="1:28">
      <c r="A83">
        <v>11</v>
      </c>
      <c r="B83" s="32" t="str">
        <f>Critères!$B73</f>
        <v>11.1</v>
      </c>
      <c r="C83" s="32" t="str">
        <f>Critères!$A73</f>
        <v>FORMULAIRES</v>
      </c>
      <c r="D83" s="32" t="str">
        <f>'P01'!$D74</f>
        <v>NC</v>
      </c>
      <c r="E83" s="32" t="str">
        <f>'P02'!$D74</f>
        <v>NC</v>
      </c>
      <c r="F83" s="32" t="str">
        <f>'P03'!$D74</f>
        <v>NC</v>
      </c>
      <c r="G83" s="32" t="str">
        <f>'P04'!$D74</f>
        <v>NC</v>
      </c>
      <c r="H83" s="32" t="str">
        <f>'P05'!$D74</f>
        <v>NC</v>
      </c>
      <c r="I83" s="32" t="str">
        <f>'P06'!$D74</f>
        <v>NC</v>
      </c>
      <c r="J83" s="32" t="str">
        <f>'P07'!$D74</f>
        <v>NC</v>
      </c>
      <c r="K83" s="32" t="str">
        <f>'P08'!$D74</f>
        <v>NC</v>
      </c>
      <c r="L83" s="35">
        <f t="shared" ref="L83:L95" si="30">COUNTIF(D83:K83,"C")</f>
        <v>0</v>
      </c>
      <c r="M83" s="35">
        <f t="shared" ref="M83:M95" si="31">COUNTIF(D83:K83,"NC")</f>
        <v>8</v>
      </c>
      <c r="N83" s="35">
        <f t="shared" ref="N83:N95" si="32">COUNTIF(D83:K83,"NA")</f>
        <v>0</v>
      </c>
      <c r="O83" s="35">
        <f t="shared" ref="O83:O95" si="33">COUNTIF(D83:K83,"NT")</f>
        <v>0</v>
      </c>
      <c r="P83" t="str">
        <f t="shared" ref="P83:P95" si="34">IF(M83&gt;0,"NC",IF(L83&gt;0,"C",IF(O83&gt;0,"NT","NA")))</f>
        <v>NC</v>
      </c>
      <c r="Q83">
        <v>11</v>
      </c>
      <c r="R83" s="32" t="str">
        <f>Critères!$B73</f>
        <v>11.1</v>
      </c>
      <c r="S83" s="32" t="str">
        <f>Critères!$A73</f>
        <v>FORMULAIRES</v>
      </c>
      <c r="T83" s="32" t="str">
        <f>'P01'!$E74</f>
        <v>N</v>
      </c>
      <c r="U83" s="32" t="str">
        <f>'P02'!$E74</f>
        <v>N</v>
      </c>
      <c r="V83" s="32" t="str">
        <f>'P03'!$E74</f>
        <v>N</v>
      </c>
      <c r="W83" s="32" t="str">
        <f>'P04'!$E74</f>
        <v>N</v>
      </c>
      <c r="X83" s="32" t="str">
        <f>'P05'!$E74</f>
        <v>N</v>
      </c>
      <c r="Y83" s="32" t="str">
        <f>'P06'!$E74</f>
        <v>N</v>
      </c>
      <c r="Z83" s="32" t="str">
        <f>'P07'!$E74</f>
        <v>N</v>
      </c>
      <c r="AA83" s="32" t="str">
        <f>'P08'!$E74</f>
        <v>N</v>
      </c>
      <c r="AB83" s="35">
        <f t="shared" ref="AB83:AB95" si="35">COUNTIF(T83:AA83,"D")</f>
        <v>0</v>
      </c>
    </row>
    <row r="84" spans="1:28">
      <c r="A84">
        <v>11</v>
      </c>
      <c r="B84" s="32" t="str">
        <f>Critères!$B74</f>
        <v>11.2</v>
      </c>
      <c r="C84" s="32" t="str">
        <f>Critères!$A73</f>
        <v>FORMULAIRES</v>
      </c>
      <c r="D84" s="32" t="str">
        <f>'P01'!$D75</f>
        <v>C</v>
      </c>
      <c r="E84" s="32" t="str">
        <f>'P02'!$D75</f>
        <v>C</v>
      </c>
      <c r="F84" s="32" t="str">
        <f>'P03'!$D75</f>
        <v>C</v>
      </c>
      <c r="G84" s="32" t="str">
        <f>'P04'!$D75</f>
        <v>C</v>
      </c>
      <c r="H84" s="32" t="str">
        <f>'P05'!$D75</f>
        <v>C</v>
      </c>
      <c r="I84" s="32" t="str">
        <f>'P06'!$D75</f>
        <v>C</v>
      </c>
      <c r="J84" s="32" t="str">
        <f>'P07'!$D75</f>
        <v>C</v>
      </c>
      <c r="K84" s="32" t="str">
        <f>'P08'!$D75</f>
        <v>C</v>
      </c>
      <c r="L84" s="35">
        <f t="shared" si="30"/>
        <v>8</v>
      </c>
      <c r="M84" s="35">
        <f t="shared" si="31"/>
        <v>0</v>
      </c>
      <c r="N84" s="35">
        <f t="shared" si="32"/>
        <v>0</v>
      </c>
      <c r="O84" s="35">
        <f t="shared" si="33"/>
        <v>0</v>
      </c>
      <c r="P84" t="str">
        <f t="shared" si="34"/>
        <v>C</v>
      </c>
      <c r="Q84">
        <v>11</v>
      </c>
      <c r="R84" s="32" t="str">
        <f>Critères!$B74</f>
        <v>11.2</v>
      </c>
      <c r="S84" s="32" t="str">
        <f>Critères!$A73</f>
        <v>FORMULAIRES</v>
      </c>
      <c r="T84" s="32" t="str">
        <f>'P01'!$E75</f>
        <v>N</v>
      </c>
      <c r="U84" s="32" t="str">
        <f>'P02'!$E75</f>
        <v>N</v>
      </c>
      <c r="V84" s="32" t="str">
        <f>'P03'!$E75</f>
        <v>N</v>
      </c>
      <c r="W84" s="32" t="str">
        <f>'P04'!$E75</f>
        <v>N</v>
      </c>
      <c r="X84" s="32" t="str">
        <f>'P05'!$E75</f>
        <v>N</v>
      </c>
      <c r="Y84" s="32" t="str">
        <f>'P06'!$E75</f>
        <v>N</v>
      </c>
      <c r="Z84" s="32" t="str">
        <f>'P07'!$E75</f>
        <v>N</v>
      </c>
      <c r="AA84" s="32" t="str">
        <f>'P08'!$E75</f>
        <v>N</v>
      </c>
      <c r="AB84" s="35">
        <f t="shared" si="35"/>
        <v>0</v>
      </c>
    </row>
    <row r="85" spans="1:28">
      <c r="A85">
        <v>11</v>
      </c>
      <c r="B85" s="32" t="str">
        <f>Critères!$B75</f>
        <v>11.3</v>
      </c>
      <c r="C85" s="32" t="str">
        <f>Critères!$A73</f>
        <v>FORMULAIRES</v>
      </c>
      <c r="D85" s="32" t="str">
        <f>'P01'!$D76</f>
        <v>NA</v>
      </c>
      <c r="E85" s="32" t="str">
        <f>'P02'!$D76</f>
        <v>NA</v>
      </c>
      <c r="F85" s="32" t="str">
        <f>'P03'!$D76</f>
        <v>NA</v>
      </c>
      <c r="G85" s="32" t="str">
        <f>'P04'!$D76</f>
        <v>NA</v>
      </c>
      <c r="H85" s="32" t="str">
        <f>'P05'!$D76</f>
        <v>NA</v>
      </c>
      <c r="I85" s="32" t="str">
        <f>'P06'!$D76</f>
        <v>NA</v>
      </c>
      <c r="J85" s="32" t="str">
        <f>'P07'!$D76</f>
        <v>NA</v>
      </c>
      <c r="K85" s="32" t="str">
        <f>'P08'!$D76</f>
        <v>NA</v>
      </c>
      <c r="L85" s="35">
        <f t="shared" si="30"/>
        <v>0</v>
      </c>
      <c r="M85" s="35">
        <f t="shared" si="31"/>
        <v>0</v>
      </c>
      <c r="N85" s="35">
        <f t="shared" si="32"/>
        <v>8</v>
      </c>
      <c r="O85" s="35">
        <f t="shared" si="33"/>
        <v>0</v>
      </c>
      <c r="P85" t="str">
        <f t="shared" si="34"/>
        <v>NA</v>
      </c>
      <c r="Q85">
        <v>11</v>
      </c>
      <c r="R85" s="32" t="str">
        <f>Critères!$B75</f>
        <v>11.3</v>
      </c>
      <c r="S85" s="32" t="str">
        <f>Critères!$A73</f>
        <v>FORMULAIRES</v>
      </c>
      <c r="T85" s="32" t="str">
        <f>'P01'!$E76</f>
        <v>N</v>
      </c>
      <c r="U85" s="32" t="str">
        <f>'P02'!$E76</f>
        <v>N</v>
      </c>
      <c r="V85" s="32" t="str">
        <f>'P03'!$E76</f>
        <v>N</v>
      </c>
      <c r="W85" s="32" t="str">
        <f>'P04'!$E76</f>
        <v>N</v>
      </c>
      <c r="X85" s="32" t="str">
        <f>'P05'!$E76</f>
        <v>N</v>
      </c>
      <c r="Y85" s="32" t="str">
        <f>'P06'!$E76</f>
        <v>N</v>
      </c>
      <c r="Z85" s="32" t="str">
        <f>'P07'!$E76</f>
        <v>N</v>
      </c>
      <c r="AA85" s="32" t="str">
        <f>'P08'!$E76</f>
        <v>N</v>
      </c>
      <c r="AB85" s="35">
        <f t="shared" si="35"/>
        <v>0</v>
      </c>
    </row>
    <row r="86" spans="1:28">
      <c r="A86">
        <v>11</v>
      </c>
      <c r="B86" s="32" t="str">
        <f>Critères!$B76</f>
        <v>11.4</v>
      </c>
      <c r="C86" s="32" t="str">
        <f>Critères!$A73</f>
        <v>FORMULAIRES</v>
      </c>
      <c r="D86" s="32" t="str">
        <f>'P01'!$D77</f>
        <v>C</v>
      </c>
      <c r="E86" s="32" t="str">
        <f>'P02'!$D77</f>
        <v>C</v>
      </c>
      <c r="F86" s="32" t="str">
        <f>'P03'!$D77</f>
        <v>C</v>
      </c>
      <c r="G86" s="32" t="str">
        <f>'P04'!$D77</f>
        <v>C</v>
      </c>
      <c r="H86" s="32" t="str">
        <f>'P05'!$D77</f>
        <v>C</v>
      </c>
      <c r="I86" s="32" t="str">
        <f>'P06'!$D77</f>
        <v>C</v>
      </c>
      <c r="J86" s="32" t="str">
        <f>'P07'!$D77</f>
        <v>C</v>
      </c>
      <c r="K86" s="32" t="str">
        <f>'P08'!$D77</f>
        <v>C</v>
      </c>
      <c r="L86" s="35">
        <f t="shared" si="30"/>
        <v>8</v>
      </c>
      <c r="M86" s="35">
        <f t="shared" si="31"/>
        <v>0</v>
      </c>
      <c r="N86" s="35">
        <f t="shared" si="32"/>
        <v>0</v>
      </c>
      <c r="O86" s="35">
        <f t="shared" si="33"/>
        <v>0</v>
      </c>
      <c r="P86" t="str">
        <f t="shared" si="34"/>
        <v>C</v>
      </c>
      <c r="Q86">
        <v>11</v>
      </c>
      <c r="R86" s="32" t="str">
        <f>Critères!$B76</f>
        <v>11.4</v>
      </c>
      <c r="S86" s="32" t="str">
        <f>Critères!$A73</f>
        <v>FORMULAIRES</v>
      </c>
      <c r="T86" s="32" t="str">
        <f>'P01'!$E77</f>
        <v>N</v>
      </c>
      <c r="U86" s="32" t="str">
        <f>'P02'!$E77</f>
        <v>N</v>
      </c>
      <c r="V86" s="32" t="str">
        <f>'P03'!$E77</f>
        <v>N</v>
      </c>
      <c r="W86" s="32" t="str">
        <f>'P04'!$E77</f>
        <v>N</v>
      </c>
      <c r="X86" s="32" t="str">
        <f>'P05'!$E77</f>
        <v>N</v>
      </c>
      <c r="Y86" s="32" t="str">
        <f>'P06'!$E77</f>
        <v>N</v>
      </c>
      <c r="Z86" s="32" t="str">
        <f>'P07'!$E77</f>
        <v>N</v>
      </c>
      <c r="AA86" s="32" t="str">
        <f>'P08'!$E77</f>
        <v>N</v>
      </c>
      <c r="AB86" s="35">
        <f t="shared" si="35"/>
        <v>0</v>
      </c>
    </row>
    <row r="87" spans="1:28">
      <c r="A87">
        <v>11</v>
      </c>
      <c r="B87" s="32" t="str">
        <f>Critères!$B77</f>
        <v>11.5</v>
      </c>
      <c r="C87" s="32" t="str">
        <f>Critères!$A73</f>
        <v>FORMULAIRES</v>
      </c>
      <c r="D87" s="32" t="str">
        <f>'P01'!$D78</f>
        <v>NA</v>
      </c>
      <c r="E87" s="32" t="str">
        <f>'P02'!$D78</f>
        <v>C</v>
      </c>
      <c r="F87" s="32" t="str">
        <f>'P03'!$D78</f>
        <v>NA</v>
      </c>
      <c r="G87" s="32" t="str">
        <f>'P04'!$D78</f>
        <v>C</v>
      </c>
      <c r="H87" s="32" t="str">
        <f>'P05'!$D78</f>
        <v>NA</v>
      </c>
      <c r="I87" s="32" t="str">
        <f>'P06'!$D78</f>
        <v>NA</v>
      </c>
      <c r="J87" s="32" t="str">
        <f>'P07'!$D78</f>
        <v>C</v>
      </c>
      <c r="K87" s="32" t="str">
        <f>'P08'!$D78</f>
        <v>NA</v>
      </c>
      <c r="L87" s="35">
        <f t="shared" si="30"/>
        <v>3</v>
      </c>
      <c r="M87" s="35">
        <f t="shared" si="31"/>
        <v>0</v>
      </c>
      <c r="N87" s="35">
        <f t="shared" si="32"/>
        <v>5</v>
      </c>
      <c r="O87" s="35">
        <f t="shared" si="33"/>
        <v>0</v>
      </c>
      <c r="P87" t="str">
        <f t="shared" si="34"/>
        <v>C</v>
      </c>
      <c r="Q87">
        <v>11</v>
      </c>
      <c r="R87" s="32" t="str">
        <f>Critères!$B77</f>
        <v>11.5</v>
      </c>
      <c r="S87" s="32" t="str">
        <f>Critères!$A73</f>
        <v>FORMULAIRES</v>
      </c>
      <c r="T87" s="32" t="str">
        <f>'P01'!$E78</f>
        <v>N</v>
      </c>
      <c r="U87" s="32" t="str">
        <f>'P02'!$E78</f>
        <v>N</v>
      </c>
      <c r="V87" s="32" t="str">
        <f>'P03'!$E78</f>
        <v>N</v>
      </c>
      <c r="W87" s="32" t="str">
        <f>'P04'!$E78</f>
        <v>N</v>
      </c>
      <c r="X87" s="32" t="str">
        <f>'P05'!$E78</f>
        <v>N</v>
      </c>
      <c r="Y87" s="32" t="str">
        <f>'P06'!$E78</f>
        <v>N</v>
      </c>
      <c r="Z87" s="32" t="str">
        <f>'P07'!$E78</f>
        <v>N</v>
      </c>
      <c r="AA87" s="32" t="str">
        <f>'P08'!$E78</f>
        <v>N</v>
      </c>
      <c r="AB87" s="35">
        <f t="shared" si="35"/>
        <v>0</v>
      </c>
    </row>
    <row r="88" spans="1:28">
      <c r="A88">
        <v>11</v>
      </c>
      <c r="B88" s="32" t="str">
        <f>Critères!$B78</f>
        <v>11.6</v>
      </c>
      <c r="C88" s="32" t="str">
        <f>Critères!$A73</f>
        <v>FORMULAIRES</v>
      </c>
      <c r="D88" s="32" t="str">
        <f>'P01'!$D79</f>
        <v>NA</v>
      </c>
      <c r="E88" s="32" t="str">
        <f>'P02'!$D79</f>
        <v>C</v>
      </c>
      <c r="F88" s="32" t="str">
        <f>'P03'!$D79</f>
        <v>NA</v>
      </c>
      <c r="G88" s="32" t="str">
        <f>'P04'!$D79</f>
        <v>C</v>
      </c>
      <c r="H88" s="32" t="str">
        <f>'P05'!$D79</f>
        <v>NA</v>
      </c>
      <c r="I88" s="32" t="str">
        <f>'P06'!$D79</f>
        <v>NA</v>
      </c>
      <c r="J88" s="32" t="str">
        <f>'P07'!$D79</f>
        <v>C</v>
      </c>
      <c r="K88" s="32" t="str">
        <f>'P08'!$D79</f>
        <v>NA</v>
      </c>
      <c r="L88" s="35">
        <f t="shared" si="30"/>
        <v>3</v>
      </c>
      <c r="M88" s="35">
        <f t="shared" si="31"/>
        <v>0</v>
      </c>
      <c r="N88" s="35">
        <f t="shared" si="32"/>
        <v>5</v>
      </c>
      <c r="O88" s="35">
        <f t="shared" si="33"/>
        <v>0</v>
      </c>
      <c r="P88" t="str">
        <f t="shared" si="34"/>
        <v>C</v>
      </c>
      <c r="Q88">
        <v>11</v>
      </c>
      <c r="R88" s="32" t="str">
        <f>Critères!$B78</f>
        <v>11.6</v>
      </c>
      <c r="S88" s="32" t="str">
        <f>Critères!$A73</f>
        <v>FORMULAIRES</v>
      </c>
      <c r="T88" s="32" t="str">
        <f>'P01'!$E79</f>
        <v>N</v>
      </c>
      <c r="U88" s="32" t="str">
        <f>'P02'!$E79</f>
        <v>N</v>
      </c>
      <c r="V88" s="32" t="str">
        <f>'P03'!$E79</f>
        <v>N</v>
      </c>
      <c r="W88" s="32" t="str">
        <f>'P04'!$E79</f>
        <v>N</v>
      </c>
      <c r="X88" s="32" t="str">
        <f>'P05'!$E79</f>
        <v>N</v>
      </c>
      <c r="Y88" s="32" t="str">
        <f>'P06'!$E79</f>
        <v>N</v>
      </c>
      <c r="Z88" s="32" t="str">
        <f>'P07'!$E79</f>
        <v>N</v>
      </c>
      <c r="AA88" s="32" t="str">
        <f>'P08'!$E79</f>
        <v>N</v>
      </c>
      <c r="AB88" s="35">
        <f t="shared" si="35"/>
        <v>0</v>
      </c>
    </row>
    <row r="89" spans="1:28">
      <c r="A89">
        <v>11</v>
      </c>
      <c r="B89" s="32" t="str">
        <f>Critères!$B79</f>
        <v>11.7</v>
      </c>
      <c r="C89" s="32" t="str">
        <f>Critères!$A73</f>
        <v>FORMULAIRES</v>
      </c>
      <c r="D89" s="32" t="str">
        <f>'P01'!$D80</f>
        <v>NA</v>
      </c>
      <c r="E89" s="32" t="str">
        <f>'P02'!$D80</f>
        <v>C</v>
      </c>
      <c r="F89" s="32" t="str">
        <f>'P03'!$D80</f>
        <v>NA</v>
      </c>
      <c r="G89" s="32" t="str">
        <f>'P04'!$D80</f>
        <v>C</v>
      </c>
      <c r="H89" s="32" t="str">
        <f>'P05'!$D80</f>
        <v>NA</v>
      </c>
      <c r="I89" s="32" t="str">
        <f>'P06'!$D80</f>
        <v>NA</v>
      </c>
      <c r="J89" s="32" t="str">
        <f>'P07'!$D80</f>
        <v>C</v>
      </c>
      <c r="K89" s="32" t="str">
        <f>'P08'!$D80</f>
        <v>NA</v>
      </c>
      <c r="L89" s="35">
        <f t="shared" si="30"/>
        <v>3</v>
      </c>
      <c r="M89" s="35">
        <f t="shared" si="31"/>
        <v>0</v>
      </c>
      <c r="N89" s="35">
        <f t="shared" si="32"/>
        <v>5</v>
      </c>
      <c r="O89" s="35">
        <f t="shared" si="33"/>
        <v>0</v>
      </c>
      <c r="P89" t="str">
        <f t="shared" si="34"/>
        <v>C</v>
      </c>
      <c r="Q89">
        <v>11</v>
      </c>
      <c r="R89" s="32" t="str">
        <f>Critères!$B79</f>
        <v>11.7</v>
      </c>
      <c r="S89" s="32" t="str">
        <f>Critères!$A73</f>
        <v>FORMULAIRES</v>
      </c>
      <c r="T89" s="32" t="str">
        <f>'P01'!$E80</f>
        <v>N</v>
      </c>
      <c r="U89" s="32" t="str">
        <f>'P02'!$E80</f>
        <v>N</v>
      </c>
      <c r="V89" s="32" t="str">
        <f>'P03'!$E80</f>
        <v>N</v>
      </c>
      <c r="W89" s="32" t="str">
        <f>'P04'!$E80</f>
        <v>N</v>
      </c>
      <c r="X89" s="32" t="str">
        <f>'P05'!$E80</f>
        <v>N</v>
      </c>
      <c r="Y89" s="32" t="str">
        <f>'P06'!$E80</f>
        <v>N</v>
      </c>
      <c r="Z89" s="32" t="str">
        <f>'P07'!$E80</f>
        <v>N</v>
      </c>
      <c r="AA89" s="32" t="str">
        <f>'P08'!$E80</f>
        <v>N</v>
      </c>
      <c r="AB89" s="35">
        <f t="shared" si="35"/>
        <v>0</v>
      </c>
    </row>
    <row r="90" spans="1:28">
      <c r="A90">
        <v>11</v>
      </c>
      <c r="B90" s="32" t="str">
        <f>Critères!$B80</f>
        <v>11.8</v>
      </c>
      <c r="C90" s="32" t="str">
        <f>Critères!$A73</f>
        <v>FORMULAIRES</v>
      </c>
      <c r="D90" s="32" t="str">
        <f>'P01'!$D81</f>
        <v>NA</v>
      </c>
      <c r="E90" s="32" t="str">
        <f>'P02'!$D81</f>
        <v>NA</v>
      </c>
      <c r="F90" s="32" t="str">
        <f>'P03'!$D81</f>
        <v>NA</v>
      </c>
      <c r="G90" s="32" t="str">
        <f>'P04'!$D81</f>
        <v>NA</v>
      </c>
      <c r="H90" s="32" t="str">
        <f>'P05'!$D81</f>
        <v>NA</v>
      </c>
      <c r="I90" s="32" t="str">
        <f>'P06'!$D81</f>
        <v>NA</v>
      </c>
      <c r="J90" s="32" t="str">
        <f>'P07'!$D81</f>
        <v>NA</v>
      </c>
      <c r="K90" s="32" t="str">
        <f>'P08'!$D81</f>
        <v>NA</v>
      </c>
      <c r="L90" s="35">
        <f t="shared" si="30"/>
        <v>0</v>
      </c>
      <c r="M90" s="35">
        <f t="shared" si="31"/>
        <v>0</v>
      </c>
      <c r="N90" s="35">
        <f t="shared" si="32"/>
        <v>8</v>
      </c>
      <c r="O90" s="35">
        <f t="shared" si="33"/>
        <v>0</v>
      </c>
      <c r="P90" t="str">
        <f t="shared" si="34"/>
        <v>NA</v>
      </c>
      <c r="Q90">
        <v>11</v>
      </c>
      <c r="R90" s="32" t="str">
        <f>Critères!$B80</f>
        <v>11.8</v>
      </c>
      <c r="S90" s="32" t="str">
        <f>Critères!$A73</f>
        <v>FORMULAIRES</v>
      </c>
      <c r="T90" s="32" t="str">
        <f>'P01'!$E81</f>
        <v>N</v>
      </c>
      <c r="U90" s="32" t="str">
        <f>'P02'!$E81</f>
        <v>N</v>
      </c>
      <c r="V90" s="32" t="str">
        <f>'P03'!$E81</f>
        <v>N</v>
      </c>
      <c r="W90" s="32" t="str">
        <f>'P04'!$E81</f>
        <v>N</v>
      </c>
      <c r="X90" s="32" t="str">
        <f>'P05'!$E81</f>
        <v>N</v>
      </c>
      <c r="Y90" s="32" t="str">
        <f>'P06'!$E81</f>
        <v>N</v>
      </c>
      <c r="Z90" s="32" t="str">
        <f>'P07'!$E81</f>
        <v>N</v>
      </c>
      <c r="AA90" s="32" t="str">
        <f>'P08'!$E81</f>
        <v>N</v>
      </c>
      <c r="AB90" s="35">
        <f t="shared" si="35"/>
        <v>0</v>
      </c>
    </row>
    <row r="91" spans="1:28">
      <c r="A91">
        <v>11</v>
      </c>
      <c r="B91" s="32" t="str">
        <f>Critères!$B81</f>
        <v>11.9</v>
      </c>
      <c r="C91" s="32" t="str">
        <f>Critères!$A73</f>
        <v>FORMULAIRES</v>
      </c>
      <c r="D91" s="32" t="str">
        <f>'P01'!$D82</f>
        <v>NC</v>
      </c>
      <c r="E91" s="32" t="str">
        <f>'P02'!$D82</f>
        <v>NC</v>
      </c>
      <c r="F91" s="32" t="str">
        <f>'P03'!$D82</f>
        <v>NC</v>
      </c>
      <c r="G91" s="32" t="str">
        <f>'P04'!$D82</f>
        <v>NC</v>
      </c>
      <c r="H91" s="32" t="str">
        <f>'P05'!$D82</f>
        <v>NC</v>
      </c>
      <c r="I91" s="32" t="str">
        <f>'P06'!$D82</f>
        <v>NC</v>
      </c>
      <c r="J91" s="32" t="str">
        <f>'P07'!$D82</f>
        <v>NC</v>
      </c>
      <c r="K91" s="32" t="str">
        <f>'P08'!$D82</f>
        <v>NC</v>
      </c>
      <c r="L91" s="35">
        <f t="shared" si="30"/>
        <v>0</v>
      </c>
      <c r="M91" s="35">
        <f t="shared" si="31"/>
        <v>8</v>
      </c>
      <c r="N91" s="35">
        <f t="shared" si="32"/>
        <v>0</v>
      </c>
      <c r="O91" s="35">
        <f t="shared" si="33"/>
        <v>0</v>
      </c>
      <c r="P91" t="str">
        <f t="shared" si="34"/>
        <v>NC</v>
      </c>
      <c r="Q91">
        <v>11</v>
      </c>
      <c r="R91" s="32" t="str">
        <f>Critères!$B81</f>
        <v>11.9</v>
      </c>
      <c r="S91" s="32" t="str">
        <f>Critères!$A73</f>
        <v>FORMULAIRES</v>
      </c>
      <c r="T91" s="32" t="str">
        <f>'P01'!$E82</f>
        <v>N</v>
      </c>
      <c r="U91" s="32" t="str">
        <f>'P02'!$E82</f>
        <v>N</v>
      </c>
      <c r="V91" s="32" t="str">
        <f>'P03'!$E82</f>
        <v>N</v>
      </c>
      <c r="W91" s="32" t="str">
        <f>'P04'!$E82</f>
        <v>N</v>
      </c>
      <c r="X91" s="32" t="str">
        <f>'P05'!$E82</f>
        <v>N</v>
      </c>
      <c r="Y91" s="32" t="str">
        <f>'P06'!$E82</f>
        <v>N</v>
      </c>
      <c r="Z91" s="32" t="str">
        <f>'P07'!$E82</f>
        <v>N</v>
      </c>
      <c r="AA91" s="32" t="str">
        <f>'P08'!$E82</f>
        <v>N</v>
      </c>
      <c r="AB91" s="35">
        <f t="shared" si="35"/>
        <v>0</v>
      </c>
    </row>
    <row r="92" spans="1:28">
      <c r="A92">
        <v>11</v>
      </c>
      <c r="B92" s="32" t="str">
        <f>Critères!$B82</f>
        <v>11.10</v>
      </c>
      <c r="C92" s="32" t="str">
        <f>Critères!$A73</f>
        <v>FORMULAIRES</v>
      </c>
      <c r="D92" s="32" t="str">
        <f>'P01'!$D83</f>
        <v>NA</v>
      </c>
      <c r="E92" s="32" t="str">
        <f>'P02'!$D83</f>
        <v>NA</v>
      </c>
      <c r="F92" s="32" t="str">
        <f>'P03'!$D83</f>
        <v>C</v>
      </c>
      <c r="G92" s="32" t="str">
        <f>'P04'!$D83</f>
        <v>NA</v>
      </c>
      <c r="H92" s="32" t="str">
        <f>'P05'!$D83</f>
        <v>NA</v>
      </c>
      <c r="I92" s="32" t="str">
        <f>'P06'!$D83</f>
        <v>NA</v>
      </c>
      <c r="J92" s="32" t="str">
        <f>'P07'!$D83</f>
        <v>NA</v>
      </c>
      <c r="K92" s="32" t="str">
        <f>'P08'!$D83</f>
        <v>NA</v>
      </c>
      <c r="L92" s="35">
        <f t="shared" si="30"/>
        <v>1</v>
      </c>
      <c r="M92" s="35">
        <f t="shared" si="31"/>
        <v>0</v>
      </c>
      <c r="N92" s="35">
        <f t="shared" si="32"/>
        <v>7</v>
      </c>
      <c r="O92" s="35">
        <f t="shared" si="33"/>
        <v>0</v>
      </c>
      <c r="P92" t="str">
        <f t="shared" si="34"/>
        <v>C</v>
      </c>
      <c r="Q92">
        <v>11</v>
      </c>
      <c r="R92" s="32" t="str">
        <f>Critères!$B82</f>
        <v>11.10</v>
      </c>
      <c r="S92" s="32" t="str">
        <f>Critères!$A73</f>
        <v>FORMULAIRES</v>
      </c>
      <c r="T92" s="32" t="str">
        <f>'P01'!$E83</f>
        <v>N</v>
      </c>
      <c r="U92" s="32" t="str">
        <f>'P02'!$E83</f>
        <v>N</v>
      </c>
      <c r="V92" s="32" t="str">
        <f>'P03'!$E83</f>
        <v>N</v>
      </c>
      <c r="W92" s="32" t="str">
        <f>'P04'!$E83</f>
        <v>N</v>
      </c>
      <c r="X92" s="32" t="str">
        <f>'P05'!$E83</f>
        <v>N</v>
      </c>
      <c r="Y92" s="32" t="str">
        <f>'P06'!$E83</f>
        <v>N</v>
      </c>
      <c r="Z92" s="32" t="str">
        <f>'P07'!$E83</f>
        <v>N</v>
      </c>
      <c r="AA92" s="32" t="str">
        <f>'P08'!$E83</f>
        <v>N</v>
      </c>
      <c r="AB92" s="35">
        <f t="shared" si="35"/>
        <v>0</v>
      </c>
    </row>
    <row r="93" spans="1:28">
      <c r="A93">
        <v>11</v>
      </c>
      <c r="B93" s="32" t="str">
        <f>Critères!$B83</f>
        <v>11.11</v>
      </c>
      <c r="C93" s="32" t="str">
        <f>Critères!$A73</f>
        <v>FORMULAIRES</v>
      </c>
      <c r="D93" s="32" t="str">
        <f>'P01'!$D84</f>
        <v>C</v>
      </c>
      <c r="E93" s="32" t="str">
        <f>'P02'!$D84</f>
        <v>C</v>
      </c>
      <c r="F93" s="32" t="str">
        <f>'P03'!$D84</f>
        <v>C</v>
      </c>
      <c r="G93" s="32" t="str">
        <f>'P04'!$D84</f>
        <v>C</v>
      </c>
      <c r="H93" s="32" t="str">
        <f>'P05'!$D84</f>
        <v>C</v>
      </c>
      <c r="I93" s="32" t="str">
        <f>'P06'!$D84</f>
        <v>C</v>
      </c>
      <c r="J93" s="32" t="str">
        <f>'P07'!$D84</f>
        <v>C</v>
      </c>
      <c r="K93" s="32" t="str">
        <f>'P08'!$D84</f>
        <v>C</v>
      </c>
      <c r="L93" s="35">
        <f t="shared" si="30"/>
        <v>8</v>
      </c>
      <c r="M93" s="35">
        <f t="shared" si="31"/>
        <v>0</v>
      </c>
      <c r="N93" s="35">
        <f t="shared" si="32"/>
        <v>0</v>
      </c>
      <c r="O93" s="35">
        <f t="shared" si="33"/>
        <v>0</v>
      </c>
      <c r="P93" t="str">
        <f t="shared" si="34"/>
        <v>C</v>
      </c>
      <c r="Q93">
        <v>11</v>
      </c>
      <c r="R93" s="32" t="str">
        <f>Critères!$B83</f>
        <v>11.11</v>
      </c>
      <c r="S93" s="32" t="str">
        <f>Critères!$A73</f>
        <v>FORMULAIRES</v>
      </c>
      <c r="T93" s="32" t="str">
        <f>'P01'!$E84</f>
        <v>N</v>
      </c>
      <c r="U93" s="32" t="str">
        <f>'P02'!$E84</f>
        <v>N</v>
      </c>
      <c r="V93" s="32" t="str">
        <f>'P03'!$E84</f>
        <v>N</v>
      </c>
      <c r="W93" s="32" t="str">
        <f>'P04'!$E84</f>
        <v>N</v>
      </c>
      <c r="X93" s="32" t="str">
        <f>'P05'!$E84</f>
        <v>N</v>
      </c>
      <c r="Y93" s="32" t="str">
        <f>'P06'!$E84</f>
        <v>N</v>
      </c>
      <c r="Z93" s="32" t="str">
        <f>'P07'!$E84</f>
        <v>N</v>
      </c>
      <c r="AA93" s="32" t="str">
        <f>'P08'!$E84</f>
        <v>N</v>
      </c>
      <c r="AB93" s="35">
        <f t="shared" si="35"/>
        <v>0</v>
      </c>
    </row>
    <row r="94" spans="1:28">
      <c r="A94">
        <v>11</v>
      </c>
      <c r="B94" s="32" t="str">
        <f>Critères!$B84</f>
        <v>11.12</v>
      </c>
      <c r="C94" s="32" t="str">
        <f>Critères!$A73</f>
        <v>FORMULAIRES</v>
      </c>
      <c r="D94" s="32" t="str">
        <f>'P01'!$D85</f>
        <v>NA</v>
      </c>
      <c r="E94" s="32" t="str">
        <f>'P02'!$D85</f>
        <v>NA</v>
      </c>
      <c r="F94" s="32" t="str">
        <f>'P03'!$D85</f>
        <v>NA</v>
      </c>
      <c r="G94" s="32" t="str">
        <f>'P04'!$D85</f>
        <v>NA</v>
      </c>
      <c r="H94" s="32" t="str">
        <f>'P05'!$D85</f>
        <v>NA</v>
      </c>
      <c r="I94" s="32" t="str">
        <f>'P06'!$D85</f>
        <v>NA</v>
      </c>
      <c r="J94" s="32" t="str">
        <f>'P07'!$D85</f>
        <v>NA</v>
      </c>
      <c r="K94" s="32" t="str">
        <f>'P08'!$D85</f>
        <v>NA</v>
      </c>
      <c r="L94" s="35">
        <f t="shared" si="30"/>
        <v>0</v>
      </c>
      <c r="M94" s="35">
        <f t="shared" si="31"/>
        <v>0</v>
      </c>
      <c r="N94" s="35">
        <f t="shared" si="32"/>
        <v>8</v>
      </c>
      <c r="O94" s="35">
        <f t="shared" si="33"/>
        <v>0</v>
      </c>
      <c r="P94" t="str">
        <f t="shared" si="34"/>
        <v>NA</v>
      </c>
      <c r="Q94">
        <v>11</v>
      </c>
      <c r="R94" s="32" t="str">
        <f>Critères!$B84</f>
        <v>11.12</v>
      </c>
      <c r="S94" s="32" t="str">
        <f>Critères!$A73</f>
        <v>FORMULAIRES</v>
      </c>
      <c r="T94" s="32" t="str">
        <f>'P01'!$E85</f>
        <v>N</v>
      </c>
      <c r="U94" s="32" t="str">
        <f>'P02'!$E85</f>
        <v>N</v>
      </c>
      <c r="V94" s="32" t="str">
        <f>'P03'!$E85</f>
        <v>N</v>
      </c>
      <c r="W94" s="32" t="str">
        <f>'P04'!$E85</f>
        <v>N</v>
      </c>
      <c r="X94" s="32" t="str">
        <f>'P05'!$E85</f>
        <v>N</v>
      </c>
      <c r="Y94" s="32" t="str">
        <f>'P06'!$E85</f>
        <v>N</v>
      </c>
      <c r="Z94" s="32" t="str">
        <f>'P07'!$E85</f>
        <v>N</v>
      </c>
      <c r="AA94" s="32" t="str">
        <f>'P08'!$E85</f>
        <v>N</v>
      </c>
      <c r="AB94" s="35">
        <f t="shared" si="35"/>
        <v>0</v>
      </c>
    </row>
    <row r="95" spans="1:28">
      <c r="A95">
        <v>11</v>
      </c>
      <c r="B95" s="32" t="str">
        <f>Critères!$B85</f>
        <v>11.13</v>
      </c>
      <c r="C95" s="32" t="str">
        <f>Critères!$A73</f>
        <v>FORMULAIRES</v>
      </c>
      <c r="D95" s="32" t="str">
        <f>'P01'!$D86</f>
        <v>NA</v>
      </c>
      <c r="E95" s="32" t="str">
        <f>'P02'!$D86</f>
        <v>NA</v>
      </c>
      <c r="F95" s="32" t="str">
        <f>'P03'!$D86</f>
        <v>NA</v>
      </c>
      <c r="G95" s="32" t="str">
        <f>'P04'!$D86</f>
        <v>NA</v>
      </c>
      <c r="H95" s="32" t="str">
        <f>'P05'!$D86</f>
        <v>NA</v>
      </c>
      <c r="I95" s="32" t="str">
        <f>'P06'!$D86</f>
        <v>NA</v>
      </c>
      <c r="J95" s="32" t="str">
        <f>'P07'!$D86</f>
        <v>NA</v>
      </c>
      <c r="K95" s="32" t="str">
        <f>'P08'!$D86</f>
        <v>NA</v>
      </c>
      <c r="L95" s="35">
        <f t="shared" si="30"/>
        <v>0</v>
      </c>
      <c r="M95" s="35">
        <f t="shared" si="31"/>
        <v>0</v>
      </c>
      <c r="N95" s="35">
        <f t="shared" si="32"/>
        <v>8</v>
      </c>
      <c r="O95" s="35">
        <f t="shared" si="33"/>
        <v>0</v>
      </c>
      <c r="P95" t="str">
        <f t="shared" si="34"/>
        <v>NA</v>
      </c>
      <c r="Q95">
        <v>11</v>
      </c>
      <c r="R95" s="32" t="str">
        <f>Critères!$B85</f>
        <v>11.13</v>
      </c>
      <c r="S95" s="32" t="str">
        <f>Critères!$A73</f>
        <v>FORMULAIRES</v>
      </c>
      <c r="T95" s="32" t="str">
        <f>'P01'!$E86</f>
        <v>N</v>
      </c>
      <c r="U95" s="32" t="str">
        <f>'P02'!$E86</f>
        <v>N</v>
      </c>
      <c r="V95" s="32" t="str">
        <f>'P03'!$E86</f>
        <v>N</v>
      </c>
      <c r="W95" s="32" t="str">
        <f>'P04'!$E86</f>
        <v>N</v>
      </c>
      <c r="X95" s="32" t="str">
        <f>'P05'!$E86</f>
        <v>N</v>
      </c>
      <c r="Y95" s="32" t="str">
        <f>'P06'!$E86</f>
        <v>N</v>
      </c>
      <c r="Z95" s="32" t="str">
        <f>'P07'!$E86</f>
        <v>N</v>
      </c>
      <c r="AA95" s="32" t="str">
        <f>'P08'!$E86</f>
        <v>N</v>
      </c>
      <c r="AB95" s="35">
        <f t="shared" si="35"/>
        <v>0</v>
      </c>
    </row>
    <row r="96" spans="1:28">
      <c r="A96" s="5"/>
      <c r="B96" s="38"/>
      <c r="C96" s="38"/>
      <c r="D96" s="38"/>
      <c r="E96" s="38"/>
      <c r="F96" s="38"/>
      <c r="G96" s="38"/>
      <c r="H96" s="38"/>
      <c r="I96" s="38"/>
      <c r="J96" s="38"/>
      <c r="K96" s="38"/>
      <c r="L96" s="39">
        <f>SUM(L83:L95)</f>
        <v>34</v>
      </c>
      <c r="M96" s="39">
        <f>SUM(M83:M95)</f>
        <v>16</v>
      </c>
      <c r="N96" s="39">
        <f>SUM(N83:N95)</f>
        <v>54</v>
      </c>
      <c r="O96" s="39">
        <f>SUM(O83:O95)</f>
        <v>0</v>
      </c>
      <c r="Q96" s="5"/>
      <c r="R96" s="38"/>
      <c r="S96" s="38"/>
      <c r="T96" s="38"/>
      <c r="U96" s="38"/>
      <c r="V96" s="38"/>
      <c r="W96" s="38"/>
      <c r="X96" s="38"/>
      <c r="Y96" s="38"/>
      <c r="Z96" s="38"/>
      <c r="AA96" s="38"/>
      <c r="AB96" s="39">
        <f>SUM(AB83:AB95)</f>
        <v>0</v>
      </c>
    </row>
    <row r="97" spans="1:28">
      <c r="A97">
        <v>12</v>
      </c>
      <c r="B97" s="32" t="str">
        <f>Critères!$B86</f>
        <v>12.1</v>
      </c>
      <c r="C97" s="32" t="str">
        <f>Critères!$A86</f>
        <v>NAVIGATION</v>
      </c>
      <c r="D97" s="32" t="str">
        <f>'P01'!$D87</f>
        <v>C</v>
      </c>
      <c r="E97" s="32" t="str">
        <f>'P02'!$D87</f>
        <v>C</v>
      </c>
      <c r="F97" s="32" t="str">
        <f>'P03'!$D87</f>
        <v>C</v>
      </c>
      <c r="G97" s="32" t="str">
        <f>'P04'!$D87</f>
        <v>C</v>
      </c>
      <c r="H97" s="32" t="str">
        <f>'P05'!$D87</f>
        <v>C</v>
      </c>
      <c r="I97" s="32" t="str">
        <f>'P06'!$D87</f>
        <v>C</v>
      </c>
      <c r="J97" s="32" t="str">
        <f>'P07'!$D87</f>
        <v>C</v>
      </c>
      <c r="K97" s="32" t="str">
        <f>'P08'!$D87</f>
        <v>C</v>
      </c>
      <c r="L97" s="35">
        <f t="shared" ref="L97:L107" si="36">COUNTIF(D97:K97,"C")</f>
        <v>8</v>
      </c>
      <c r="M97" s="35">
        <f t="shared" ref="M97:M107" si="37">COUNTIF(D97:K97,"NC")</f>
        <v>0</v>
      </c>
      <c r="N97" s="35">
        <f t="shared" ref="N97:N107" si="38">COUNTIF(D97:K97,"NA")</f>
        <v>0</v>
      </c>
      <c r="O97" s="35">
        <f t="shared" ref="O97:O107" si="39">COUNTIF(D97:K97,"NT")</f>
        <v>0</v>
      </c>
      <c r="P97" t="str">
        <f t="shared" ref="P97:P107" si="40">IF(M97&gt;0,"NC",IF(L97&gt;0,"C",IF(O97&gt;0,"NT","NA")))</f>
        <v>C</v>
      </c>
      <c r="Q97">
        <v>12</v>
      </c>
      <c r="R97" s="32" t="str">
        <f>Critères!$B86</f>
        <v>12.1</v>
      </c>
      <c r="S97" s="32" t="str">
        <f>Critères!$A86</f>
        <v>NAVIGATION</v>
      </c>
      <c r="T97" s="32" t="str">
        <f>'P01'!$E87</f>
        <v>N</v>
      </c>
      <c r="U97" s="32" t="str">
        <f>'P02'!$E87</f>
        <v>N</v>
      </c>
      <c r="V97" s="32" t="str">
        <f>'P03'!$E87</f>
        <v>N</v>
      </c>
      <c r="W97" s="32" t="str">
        <f>'P04'!$E87</f>
        <v>N</v>
      </c>
      <c r="X97" s="32" t="str">
        <f>'P05'!$E87</f>
        <v>N</v>
      </c>
      <c r="Y97" s="32" t="str">
        <f>'P06'!$E87</f>
        <v>N</v>
      </c>
      <c r="Z97" s="32" t="str">
        <f>'P07'!$E87</f>
        <v>N</v>
      </c>
      <c r="AA97" s="32" t="str">
        <f>'P08'!$E87</f>
        <v>N</v>
      </c>
      <c r="AB97" s="35">
        <f t="shared" ref="AB97:AB107" si="41">COUNTIF(T97:AA97,"D")</f>
        <v>0</v>
      </c>
    </row>
    <row r="98" spans="1:28">
      <c r="A98">
        <v>12</v>
      </c>
      <c r="B98" s="32" t="str">
        <f>Critères!$B87</f>
        <v>12.2</v>
      </c>
      <c r="C98" s="32" t="str">
        <f>Critères!$A86</f>
        <v>NAVIGATION</v>
      </c>
      <c r="D98" s="32" t="str">
        <f>'P01'!$D88</f>
        <v>C</v>
      </c>
      <c r="E98" s="32" t="str">
        <f>'P02'!$D88</f>
        <v>C</v>
      </c>
      <c r="F98" s="32" t="str">
        <f>'P03'!$D88</f>
        <v>C</v>
      </c>
      <c r="G98" s="32" t="str">
        <f>'P04'!$D88</f>
        <v>C</v>
      </c>
      <c r="H98" s="32" t="str">
        <f>'P05'!$D88</f>
        <v>C</v>
      </c>
      <c r="I98" s="32" t="str">
        <f>'P06'!$D88</f>
        <v>C</v>
      </c>
      <c r="J98" s="32" t="str">
        <f>'P07'!$D88</f>
        <v>C</v>
      </c>
      <c r="K98" s="32" t="str">
        <f>'P08'!$D88</f>
        <v>C</v>
      </c>
      <c r="L98" s="35">
        <f t="shared" si="36"/>
        <v>8</v>
      </c>
      <c r="M98" s="35">
        <f t="shared" si="37"/>
        <v>0</v>
      </c>
      <c r="N98" s="35">
        <f t="shared" si="38"/>
        <v>0</v>
      </c>
      <c r="O98" s="35">
        <f t="shared" si="39"/>
        <v>0</v>
      </c>
      <c r="P98" t="str">
        <f t="shared" si="40"/>
        <v>C</v>
      </c>
      <c r="Q98">
        <v>12</v>
      </c>
      <c r="R98" s="32" t="str">
        <f>Critères!$B87</f>
        <v>12.2</v>
      </c>
      <c r="S98" s="32" t="str">
        <f>Critères!$A86</f>
        <v>NAVIGATION</v>
      </c>
      <c r="T98" s="32" t="str">
        <f>'P01'!$E88</f>
        <v>N</v>
      </c>
      <c r="U98" s="32" t="str">
        <f>'P02'!$E88</f>
        <v>N</v>
      </c>
      <c r="V98" s="32" t="str">
        <f>'P03'!$E88</f>
        <v>N</v>
      </c>
      <c r="W98" s="32" t="str">
        <f>'P04'!$E88</f>
        <v>N</v>
      </c>
      <c r="X98" s="32" t="str">
        <f>'P05'!$E88</f>
        <v>N</v>
      </c>
      <c r="Y98" s="32" t="str">
        <f>'P06'!$E88</f>
        <v>N</v>
      </c>
      <c r="Z98" s="32" t="str">
        <f>'P07'!$E88</f>
        <v>N</v>
      </c>
      <c r="AA98" s="32" t="str">
        <f>'P08'!$E88</f>
        <v>N</v>
      </c>
      <c r="AB98" s="35">
        <f t="shared" si="41"/>
        <v>0</v>
      </c>
    </row>
    <row r="99" spans="1:28">
      <c r="A99">
        <v>12</v>
      </c>
      <c r="B99" s="32" t="str">
        <f>Critères!$B88</f>
        <v>12.3</v>
      </c>
      <c r="C99" s="32" t="str">
        <f>Critères!$A86</f>
        <v>NAVIGATION</v>
      </c>
      <c r="D99" s="32" t="str">
        <f>'P01'!$D89</f>
        <v>C</v>
      </c>
      <c r="E99" s="32" t="str">
        <f>'P02'!$D89</f>
        <v>C</v>
      </c>
      <c r="F99" s="32" t="str">
        <f>'P03'!$D89</f>
        <v>C</v>
      </c>
      <c r="G99" s="32" t="str">
        <f>'P04'!$D89</f>
        <v>C</v>
      </c>
      <c r="H99" s="32" t="str">
        <f>'P05'!$D89</f>
        <v>C</v>
      </c>
      <c r="I99" s="32" t="str">
        <f>'P06'!$D89</f>
        <v>C</v>
      </c>
      <c r="J99" s="32" t="str">
        <f>'P07'!$D89</f>
        <v>C</v>
      </c>
      <c r="K99" s="32" t="str">
        <f>'P08'!$D89</f>
        <v>C</v>
      </c>
      <c r="L99" s="35">
        <f t="shared" si="36"/>
        <v>8</v>
      </c>
      <c r="M99" s="35">
        <f t="shared" si="37"/>
        <v>0</v>
      </c>
      <c r="N99" s="35">
        <f t="shared" si="38"/>
        <v>0</v>
      </c>
      <c r="O99" s="35">
        <f t="shared" si="39"/>
        <v>0</v>
      </c>
      <c r="P99" t="str">
        <f t="shared" si="40"/>
        <v>C</v>
      </c>
      <c r="Q99">
        <v>12</v>
      </c>
      <c r="R99" s="32" t="str">
        <f>Critères!$B88</f>
        <v>12.3</v>
      </c>
      <c r="S99" s="32" t="str">
        <f>Critères!$A86</f>
        <v>NAVIGATION</v>
      </c>
      <c r="T99" s="32" t="str">
        <f>'P01'!$E89</f>
        <v>N</v>
      </c>
      <c r="U99" s="32" t="str">
        <f>'P02'!$E89</f>
        <v>N</v>
      </c>
      <c r="V99" s="32" t="str">
        <f>'P03'!$E89</f>
        <v>N</v>
      </c>
      <c r="W99" s="32" t="str">
        <f>'P04'!$E89</f>
        <v>N</v>
      </c>
      <c r="X99" s="32" t="str">
        <f>'P05'!$E89</f>
        <v>N</v>
      </c>
      <c r="Y99" s="32" t="str">
        <f>'P06'!$E89</f>
        <v>N</v>
      </c>
      <c r="Z99" s="32" t="str">
        <f>'P07'!$E89</f>
        <v>N</v>
      </c>
      <c r="AA99" s="32" t="str">
        <f>'P08'!$E89</f>
        <v>N</v>
      </c>
      <c r="AB99" s="35">
        <f t="shared" si="41"/>
        <v>0</v>
      </c>
    </row>
    <row r="100" spans="1:28">
      <c r="A100">
        <v>12</v>
      </c>
      <c r="B100" s="32" t="str">
        <f>Critères!$B89</f>
        <v>12.4</v>
      </c>
      <c r="C100" s="32" t="str">
        <f>Critères!$A86</f>
        <v>NAVIGATION</v>
      </c>
      <c r="D100" s="32" t="str">
        <f>'P01'!$D90</f>
        <v>C</v>
      </c>
      <c r="E100" s="32" t="str">
        <f>'P02'!$D90</f>
        <v>C</v>
      </c>
      <c r="F100" s="32" t="str">
        <f>'P03'!$D90</f>
        <v>C</v>
      </c>
      <c r="G100" s="32" t="str">
        <f>'P04'!$D90</f>
        <v>C</v>
      </c>
      <c r="H100" s="32" t="str">
        <f>'P05'!$D90</f>
        <v>C</v>
      </c>
      <c r="I100" s="32" t="str">
        <f>'P06'!$D90</f>
        <v>C</v>
      </c>
      <c r="J100" s="32" t="str">
        <f>'P07'!$D90</f>
        <v>C</v>
      </c>
      <c r="K100" s="32" t="str">
        <f>'P08'!$D90</f>
        <v>C</v>
      </c>
      <c r="L100" s="35">
        <f t="shared" si="36"/>
        <v>8</v>
      </c>
      <c r="M100" s="35">
        <f t="shared" si="37"/>
        <v>0</v>
      </c>
      <c r="N100" s="35">
        <f t="shared" si="38"/>
        <v>0</v>
      </c>
      <c r="O100" s="35">
        <f t="shared" si="39"/>
        <v>0</v>
      </c>
      <c r="P100" t="str">
        <f t="shared" si="40"/>
        <v>C</v>
      </c>
      <c r="Q100">
        <v>12</v>
      </c>
      <c r="R100" s="32" t="str">
        <f>Critères!$B89</f>
        <v>12.4</v>
      </c>
      <c r="S100" s="32" t="str">
        <f>Critères!$A86</f>
        <v>NAVIGATION</v>
      </c>
      <c r="T100" s="32" t="str">
        <f>'P01'!$E90</f>
        <v>N</v>
      </c>
      <c r="U100" s="32" t="str">
        <f>'P02'!$E90</f>
        <v>N</v>
      </c>
      <c r="V100" s="32" t="str">
        <f>'P03'!$E90</f>
        <v>N</v>
      </c>
      <c r="W100" s="32" t="str">
        <f>'P04'!$E90</f>
        <v>N</v>
      </c>
      <c r="X100" s="32" t="str">
        <f>'P05'!$E90</f>
        <v>N</v>
      </c>
      <c r="Y100" s="32" t="str">
        <f>'P06'!$E90</f>
        <v>N</v>
      </c>
      <c r="Z100" s="32" t="str">
        <f>'P07'!$E90</f>
        <v>N</v>
      </c>
      <c r="AA100" s="32" t="str">
        <f>'P08'!$E90</f>
        <v>N</v>
      </c>
      <c r="AB100" s="35">
        <f t="shared" si="41"/>
        <v>0</v>
      </c>
    </row>
    <row r="101" spans="1:28">
      <c r="A101">
        <v>12</v>
      </c>
      <c r="B101" s="32" t="str">
        <f>Critères!$B90</f>
        <v>12.5</v>
      </c>
      <c r="C101" s="32" t="str">
        <f>Critères!$A86</f>
        <v>NAVIGATION</v>
      </c>
      <c r="D101" s="32" t="str">
        <f>'P01'!$D91</f>
        <v>NA</v>
      </c>
      <c r="E101" s="32" t="str">
        <f>'P02'!$D91</f>
        <v>NA</v>
      </c>
      <c r="F101" s="32" t="str">
        <f>'P03'!$D91</f>
        <v>NA</v>
      </c>
      <c r="G101" s="32" t="str">
        <f>'P04'!$D91</f>
        <v>NA</v>
      </c>
      <c r="H101" s="32" t="str">
        <f>'P05'!$D91</f>
        <v>NA</v>
      </c>
      <c r="I101" s="32" t="str">
        <f>'P06'!$D91</f>
        <v>NA</v>
      </c>
      <c r="J101" s="32" t="str">
        <f>'P07'!$D91</f>
        <v>NA</v>
      </c>
      <c r="K101" s="32" t="str">
        <f>'P08'!$D91</f>
        <v>NA</v>
      </c>
      <c r="L101" s="35">
        <f t="shared" si="36"/>
        <v>0</v>
      </c>
      <c r="M101" s="35">
        <f t="shared" si="37"/>
        <v>0</v>
      </c>
      <c r="N101" s="35">
        <f t="shared" si="38"/>
        <v>8</v>
      </c>
      <c r="O101" s="35">
        <f t="shared" si="39"/>
        <v>0</v>
      </c>
      <c r="P101" t="str">
        <f t="shared" si="40"/>
        <v>NA</v>
      </c>
      <c r="Q101">
        <v>12</v>
      </c>
      <c r="R101" s="32" t="str">
        <f>Critères!$B90</f>
        <v>12.5</v>
      </c>
      <c r="S101" s="32" t="str">
        <f>Critères!$A86</f>
        <v>NAVIGATION</v>
      </c>
      <c r="T101" s="32" t="str">
        <f>'P01'!$E91</f>
        <v>N</v>
      </c>
      <c r="U101" s="32" t="str">
        <f>'P02'!$E91</f>
        <v>N</v>
      </c>
      <c r="V101" s="32" t="str">
        <f>'P03'!$E91</f>
        <v>N</v>
      </c>
      <c r="W101" s="32" t="str">
        <f>'P04'!$E91</f>
        <v>N</v>
      </c>
      <c r="X101" s="32" t="str">
        <f>'P05'!$E91</f>
        <v>N</v>
      </c>
      <c r="Y101" s="32" t="str">
        <f>'P06'!$E91</f>
        <v>N</v>
      </c>
      <c r="Z101" s="32" t="str">
        <f>'P07'!$E91</f>
        <v>N</v>
      </c>
      <c r="AA101" s="32" t="str">
        <f>'P08'!$E91</f>
        <v>N</v>
      </c>
      <c r="AB101" s="35">
        <f t="shared" si="41"/>
        <v>0</v>
      </c>
    </row>
    <row r="102" spans="1:28">
      <c r="A102">
        <v>12</v>
      </c>
      <c r="B102" s="32" t="str">
        <f>Critères!$B91</f>
        <v>12.6</v>
      </c>
      <c r="C102" s="32" t="str">
        <f>Critères!$A86</f>
        <v>NAVIGATION</v>
      </c>
      <c r="D102" s="32" t="str">
        <f>'P01'!$D92</f>
        <v>C</v>
      </c>
      <c r="E102" s="32" t="str">
        <f>'P02'!$D92</f>
        <v>C</v>
      </c>
      <c r="F102" s="32" t="str">
        <f>'P03'!$D92</f>
        <v>C</v>
      </c>
      <c r="G102" s="32" t="str">
        <f>'P04'!$D92</f>
        <v>C</v>
      </c>
      <c r="H102" s="32" t="str">
        <f>'P05'!$D92</f>
        <v>C</v>
      </c>
      <c r="I102" s="32" t="str">
        <f>'P06'!$D92</f>
        <v>C</v>
      </c>
      <c r="J102" s="32" t="str">
        <f>'P07'!$D92</f>
        <v>C</v>
      </c>
      <c r="K102" s="32" t="str">
        <f>'P08'!$D92</f>
        <v>C</v>
      </c>
      <c r="L102" s="35">
        <f t="shared" si="36"/>
        <v>8</v>
      </c>
      <c r="M102" s="35">
        <f t="shared" si="37"/>
        <v>0</v>
      </c>
      <c r="N102" s="35">
        <f t="shared" si="38"/>
        <v>0</v>
      </c>
      <c r="O102" s="35">
        <f t="shared" si="39"/>
        <v>0</v>
      </c>
      <c r="P102" t="str">
        <f t="shared" si="40"/>
        <v>C</v>
      </c>
      <c r="Q102">
        <v>12</v>
      </c>
      <c r="R102" s="32" t="str">
        <f>Critères!$B91</f>
        <v>12.6</v>
      </c>
      <c r="S102" s="32" t="str">
        <f>Critères!$A86</f>
        <v>NAVIGATION</v>
      </c>
      <c r="T102" s="32" t="str">
        <f>'P01'!$E92</f>
        <v>N</v>
      </c>
      <c r="U102" s="32" t="str">
        <f>'P02'!$E92</f>
        <v>N</v>
      </c>
      <c r="V102" s="32" t="str">
        <f>'P03'!$E92</f>
        <v>N</v>
      </c>
      <c r="W102" s="32" t="str">
        <f>'P04'!$E92</f>
        <v>N</v>
      </c>
      <c r="X102" s="32" t="str">
        <f>'P05'!$E92</f>
        <v>N</v>
      </c>
      <c r="Y102" s="32" t="str">
        <f>'P06'!$E92</f>
        <v>N</v>
      </c>
      <c r="Z102" s="32" t="str">
        <f>'P07'!$E92</f>
        <v>N</v>
      </c>
      <c r="AA102" s="32" t="str">
        <f>'P08'!$E92</f>
        <v>N</v>
      </c>
      <c r="AB102" s="35">
        <f t="shared" si="41"/>
        <v>0</v>
      </c>
    </row>
    <row r="103" spans="1:28">
      <c r="A103">
        <v>12</v>
      </c>
      <c r="B103" s="32" t="str">
        <f>Critères!$B92</f>
        <v>12.7</v>
      </c>
      <c r="C103" s="32" t="str">
        <f>Critères!$A86</f>
        <v>NAVIGATION</v>
      </c>
      <c r="D103" s="32" t="str">
        <f>'P01'!$D93</f>
        <v>C</v>
      </c>
      <c r="E103" s="32" t="str">
        <f>'P02'!$D93</f>
        <v>NA</v>
      </c>
      <c r="F103" s="32" t="str">
        <f>'P03'!$D93</f>
        <v>NA</v>
      </c>
      <c r="G103" s="32" t="str">
        <f>'P04'!$D93</f>
        <v>NA</v>
      </c>
      <c r="H103" s="32" t="str">
        <f>'P05'!$D93</f>
        <v>NA</v>
      </c>
      <c r="I103" s="32" t="str">
        <f>'P06'!$D93</f>
        <v>NA</v>
      </c>
      <c r="J103" s="32" t="str">
        <f>'P07'!$D93</f>
        <v>NA</v>
      </c>
      <c r="K103" s="32" t="str">
        <f>'P08'!$D93</f>
        <v>NA</v>
      </c>
      <c r="L103" s="35">
        <f t="shared" si="36"/>
        <v>1</v>
      </c>
      <c r="M103" s="35">
        <f t="shared" si="37"/>
        <v>0</v>
      </c>
      <c r="N103" s="35">
        <f t="shared" si="38"/>
        <v>7</v>
      </c>
      <c r="O103" s="35">
        <f t="shared" si="39"/>
        <v>0</v>
      </c>
      <c r="P103" t="str">
        <f t="shared" si="40"/>
        <v>C</v>
      </c>
      <c r="Q103">
        <v>12</v>
      </c>
      <c r="R103" s="32" t="str">
        <f>Critères!$B92</f>
        <v>12.7</v>
      </c>
      <c r="S103" s="32" t="str">
        <f>Critères!$A86</f>
        <v>NAVIGATION</v>
      </c>
      <c r="T103" s="32" t="str">
        <f>'P01'!$E93</f>
        <v>N</v>
      </c>
      <c r="U103" s="32" t="str">
        <f>'P02'!$E93</f>
        <v>N</v>
      </c>
      <c r="V103" s="32" t="str">
        <f>'P03'!$E93</f>
        <v>N</v>
      </c>
      <c r="W103" s="32" t="str">
        <f>'P04'!$E93</f>
        <v>N</v>
      </c>
      <c r="X103" s="32" t="str">
        <f>'P05'!$E93</f>
        <v>N</v>
      </c>
      <c r="Y103" s="32" t="str">
        <f>'P06'!$E93</f>
        <v>N</v>
      </c>
      <c r="Z103" s="32" t="str">
        <f>'P07'!$E93</f>
        <v>N</v>
      </c>
      <c r="AA103" s="32" t="str">
        <f>'P08'!$E93</f>
        <v>N</v>
      </c>
      <c r="AB103" s="35">
        <f t="shared" si="41"/>
        <v>0</v>
      </c>
    </row>
    <row r="104" spans="1:28">
      <c r="A104">
        <v>12</v>
      </c>
      <c r="B104" s="32" t="str">
        <f>Critères!$B93</f>
        <v>12.8</v>
      </c>
      <c r="C104" s="32" t="str">
        <f>Critères!$A86</f>
        <v>NAVIGATION</v>
      </c>
      <c r="D104" s="32" t="str">
        <f>'P01'!$D94</f>
        <v>C</v>
      </c>
      <c r="E104" s="32" t="str">
        <f>'P02'!$D94</f>
        <v>C</v>
      </c>
      <c r="F104" s="32" t="str">
        <f>'P03'!$D94</f>
        <v>C</v>
      </c>
      <c r="G104" s="32" t="str">
        <f>'P04'!$D94</f>
        <v>NC</v>
      </c>
      <c r="H104" s="32" t="str">
        <f>'P05'!$D94</f>
        <v>C</v>
      </c>
      <c r="I104" s="32" t="str">
        <f>'P06'!$D94</f>
        <v>C</v>
      </c>
      <c r="J104" s="32" t="str">
        <f>'P07'!$D94</f>
        <v>C</v>
      </c>
      <c r="K104" s="32" t="str">
        <f>'P08'!$D94</f>
        <v>C</v>
      </c>
      <c r="L104" s="35">
        <f t="shared" si="36"/>
        <v>7</v>
      </c>
      <c r="M104" s="35">
        <f t="shared" si="37"/>
        <v>1</v>
      </c>
      <c r="N104" s="35">
        <f t="shared" si="38"/>
        <v>0</v>
      </c>
      <c r="O104" s="35">
        <f t="shared" si="39"/>
        <v>0</v>
      </c>
      <c r="P104" t="str">
        <f t="shared" si="40"/>
        <v>NC</v>
      </c>
      <c r="Q104">
        <v>12</v>
      </c>
      <c r="R104" s="32" t="str">
        <f>Critères!$B93</f>
        <v>12.8</v>
      </c>
      <c r="S104" s="32" t="str">
        <f>Critères!$A86</f>
        <v>NAVIGATION</v>
      </c>
      <c r="T104" s="32" t="str">
        <f>'P01'!$E94</f>
        <v>N</v>
      </c>
      <c r="U104" s="32" t="str">
        <f>'P02'!$E94</f>
        <v>N</v>
      </c>
      <c r="V104" s="32" t="str">
        <f>'P03'!$E94</f>
        <v>N</v>
      </c>
      <c r="W104" s="32" t="str">
        <f>'P04'!$E94</f>
        <v>N</v>
      </c>
      <c r="X104" s="32" t="str">
        <f>'P05'!$E94</f>
        <v>N</v>
      </c>
      <c r="Y104" s="32" t="str">
        <f>'P06'!$E94</f>
        <v>N</v>
      </c>
      <c r="Z104" s="32" t="str">
        <f>'P07'!$E94</f>
        <v>N</v>
      </c>
      <c r="AA104" s="32" t="str">
        <f>'P08'!$E94</f>
        <v>N</v>
      </c>
      <c r="AB104" s="35">
        <f t="shared" si="41"/>
        <v>0</v>
      </c>
    </row>
    <row r="105" spans="1:28">
      <c r="A105">
        <v>12</v>
      </c>
      <c r="B105" s="32" t="str">
        <f>Critères!$B94</f>
        <v>12.9</v>
      </c>
      <c r="C105" s="32" t="str">
        <f>Critères!$A86</f>
        <v>NAVIGATION</v>
      </c>
      <c r="D105" s="32" t="str">
        <f>'P01'!$D95</f>
        <v>C</v>
      </c>
      <c r="E105" s="32" t="str">
        <f>'P02'!$D95</f>
        <v>C</v>
      </c>
      <c r="F105" s="32" t="str">
        <f>'P03'!$D95</f>
        <v>C</v>
      </c>
      <c r="G105" s="32" t="str">
        <f>'P04'!$D95</f>
        <v>C</v>
      </c>
      <c r="H105" s="32" t="str">
        <f>'P05'!$D95</f>
        <v>C</v>
      </c>
      <c r="I105" s="32" t="str">
        <f>'P06'!$D95</f>
        <v>C</v>
      </c>
      <c r="J105" s="32" t="str">
        <f>'P07'!$D95</f>
        <v>C</v>
      </c>
      <c r="K105" s="32" t="str">
        <f>'P08'!$D95</f>
        <v>C</v>
      </c>
      <c r="L105" s="35">
        <f t="shared" si="36"/>
        <v>8</v>
      </c>
      <c r="M105" s="35">
        <f t="shared" si="37"/>
        <v>0</v>
      </c>
      <c r="N105" s="35">
        <f t="shared" si="38"/>
        <v>0</v>
      </c>
      <c r="O105" s="35">
        <f t="shared" si="39"/>
        <v>0</v>
      </c>
      <c r="P105" t="str">
        <f t="shared" si="40"/>
        <v>C</v>
      </c>
      <c r="Q105">
        <v>12</v>
      </c>
      <c r="R105" s="32" t="str">
        <f>Critères!$B94</f>
        <v>12.9</v>
      </c>
      <c r="S105" s="32" t="str">
        <f>Critères!$A86</f>
        <v>NAVIGATION</v>
      </c>
      <c r="T105" s="32" t="str">
        <f>'P01'!$E95</f>
        <v>N</v>
      </c>
      <c r="U105" s="32" t="str">
        <f>'P02'!$E95</f>
        <v>N</v>
      </c>
      <c r="V105" s="32" t="str">
        <f>'P03'!$E95</f>
        <v>N</v>
      </c>
      <c r="W105" s="32" t="str">
        <f>'P04'!$E95</f>
        <v>N</v>
      </c>
      <c r="X105" s="32" t="str">
        <f>'P05'!$E95</f>
        <v>N</v>
      </c>
      <c r="Y105" s="32" t="str">
        <f>'P06'!$E95</f>
        <v>N</v>
      </c>
      <c r="Z105" s="32" t="str">
        <f>'P07'!$E95</f>
        <v>N</v>
      </c>
      <c r="AA105" s="32" t="str">
        <f>'P08'!$E95</f>
        <v>N</v>
      </c>
      <c r="AB105" s="35">
        <f t="shared" si="41"/>
        <v>0</v>
      </c>
    </row>
    <row r="106" spans="1:28">
      <c r="A106">
        <v>12</v>
      </c>
      <c r="B106" s="32" t="str">
        <f>Critères!$B95</f>
        <v>12.10</v>
      </c>
      <c r="C106" s="32" t="str">
        <f>Critères!$A86</f>
        <v>NAVIGATION</v>
      </c>
      <c r="D106" s="32" t="str">
        <f>'P01'!$D96</f>
        <v>NA</v>
      </c>
      <c r="E106" s="32" t="str">
        <f>'P02'!$D96</f>
        <v>NA</v>
      </c>
      <c r="F106" s="32" t="str">
        <f>'P03'!$D96</f>
        <v>NA</v>
      </c>
      <c r="G106" s="32" t="str">
        <f>'P04'!$D96</f>
        <v>NA</v>
      </c>
      <c r="H106" s="32" t="str">
        <f>'P05'!$D96</f>
        <v>NA</v>
      </c>
      <c r="I106" s="32" t="str">
        <f>'P06'!$D96</f>
        <v>NA</v>
      </c>
      <c r="J106" s="32" t="str">
        <f>'P07'!$D96</f>
        <v>NA</v>
      </c>
      <c r="K106" s="32" t="str">
        <f>'P08'!$D96</f>
        <v>NA</v>
      </c>
      <c r="L106" s="35">
        <f t="shared" si="36"/>
        <v>0</v>
      </c>
      <c r="M106" s="35">
        <f t="shared" si="37"/>
        <v>0</v>
      </c>
      <c r="N106" s="35">
        <f t="shared" si="38"/>
        <v>8</v>
      </c>
      <c r="O106" s="35">
        <f t="shared" si="39"/>
        <v>0</v>
      </c>
      <c r="P106" t="str">
        <f t="shared" si="40"/>
        <v>NA</v>
      </c>
      <c r="Q106">
        <v>12</v>
      </c>
      <c r="R106" s="32" t="str">
        <f>Critères!$B95</f>
        <v>12.10</v>
      </c>
      <c r="S106" s="32" t="str">
        <f>Critères!$A86</f>
        <v>NAVIGATION</v>
      </c>
      <c r="T106" s="32" t="str">
        <f>'P01'!$E96</f>
        <v>N</v>
      </c>
      <c r="U106" s="32" t="str">
        <f>'P02'!$E96</f>
        <v>N</v>
      </c>
      <c r="V106" s="32" t="str">
        <f>'P03'!$E96</f>
        <v>N</v>
      </c>
      <c r="W106" s="32" t="str">
        <f>'P04'!$E96</f>
        <v>N</v>
      </c>
      <c r="X106" s="32" t="str">
        <f>'P05'!$E96</f>
        <v>N</v>
      </c>
      <c r="Y106" s="32" t="str">
        <f>'P06'!$E96</f>
        <v>N</v>
      </c>
      <c r="Z106" s="32" t="str">
        <f>'P07'!$E96</f>
        <v>N</v>
      </c>
      <c r="AA106" s="32" t="str">
        <f>'P08'!$E96</f>
        <v>N</v>
      </c>
      <c r="AB106" s="35">
        <f t="shared" si="41"/>
        <v>0</v>
      </c>
    </row>
    <row r="107" spans="1:28">
      <c r="A107">
        <v>12</v>
      </c>
      <c r="B107" s="32" t="str">
        <f>Critères!$B96</f>
        <v>12.11</v>
      </c>
      <c r="C107" s="32" t="str">
        <f>Critères!$A86</f>
        <v>NAVIGATION</v>
      </c>
      <c r="D107" s="32" t="str">
        <f>'P01'!$D97</f>
        <v>C</v>
      </c>
      <c r="E107" s="32" t="str">
        <f>'P02'!$D97</f>
        <v>NC</v>
      </c>
      <c r="F107" s="32" t="str">
        <f>'P03'!$D97</f>
        <v>C</v>
      </c>
      <c r="G107" s="32" t="str">
        <f>'P04'!$D97</f>
        <v>C</v>
      </c>
      <c r="H107" s="32" t="str">
        <f>'P05'!$D97</f>
        <v>C</v>
      </c>
      <c r="I107" s="32" t="str">
        <f>'P06'!$D97</f>
        <v>C</v>
      </c>
      <c r="J107" s="32" t="str">
        <f>'P07'!$D97</f>
        <v>C</v>
      </c>
      <c r="K107" s="32" t="str">
        <f>'P08'!$D97</f>
        <v>C</v>
      </c>
      <c r="L107" s="35">
        <f t="shared" si="36"/>
        <v>7</v>
      </c>
      <c r="M107" s="35">
        <f t="shared" si="37"/>
        <v>1</v>
      </c>
      <c r="N107" s="35">
        <f t="shared" si="38"/>
        <v>0</v>
      </c>
      <c r="O107" s="35">
        <f t="shared" si="39"/>
        <v>0</v>
      </c>
      <c r="P107" t="str">
        <f t="shared" si="40"/>
        <v>NC</v>
      </c>
      <c r="Q107">
        <v>12</v>
      </c>
      <c r="R107" s="32" t="str">
        <f>Critères!$B96</f>
        <v>12.11</v>
      </c>
      <c r="S107" s="32" t="str">
        <f>Critères!$A86</f>
        <v>NAVIGATION</v>
      </c>
      <c r="T107" s="32" t="str">
        <f>'P01'!$E97</f>
        <v>N</v>
      </c>
      <c r="U107" s="32" t="str">
        <f>'P02'!$E97</f>
        <v>N</v>
      </c>
      <c r="V107" s="32" t="str">
        <f>'P03'!$E97</f>
        <v>N</v>
      </c>
      <c r="W107" s="32" t="str">
        <f>'P04'!$E97</f>
        <v>N</v>
      </c>
      <c r="X107" s="32" t="str">
        <f>'P05'!$E97</f>
        <v>N</v>
      </c>
      <c r="Y107" s="32" t="str">
        <f>'P06'!$E97</f>
        <v>N</v>
      </c>
      <c r="Z107" s="32" t="str">
        <f>'P07'!$E97</f>
        <v>N</v>
      </c>
      <c r="AA107" s="32" t="str">
        <f>'P08'!$E97</f>
        <v>N</v>
      </c>
      <c r="AB107" s="35">
        <f t="shared" si="41"/>
        <v>0</v>
      </c>
    </row>
    <row r="108" spans="1:28">
      <c r="A108" s="5"/>
      <c r="B108" s="38"/>
      <c r="C108" s="38"/>
      <c r="D108" s="38"/>
      <c r="E108" s="38"/>
      <c r="F108" s="38"/>
      <c r="G108" s="38"/>
      <c r="H108" s="38"/>
      <c r="I108" s="38"/>
      <c r="J108" s="38"/>
      <c r="K108" s="38"/>
      <c r="L108" s="39">
        <f>SUM(L97:L107)</f>
        <v>63</v>
      </c>
      <c r="M108" s="39">
        <f>SUM(M97:M107)</f>
        <v>2</v>
      </c>
      <c r="N108" s="39">
        <f>SUM(N97:N107)</f>
        <v>23</v>
      </c>
      <c r="O108" s="39">
        <f>SUM(O97:O107)</f>
        <v>0</v>
      </c>
      <c r="Q108" s="5"/>
      <c r="R108" s="38"/>
      <c r="S108" s="38"/>
      <c r="T108" s="38"/>
      <c r="U108" s="38"/>
      <c r="V108" s="38"/>
      <c r="W108" s="38"/>
      <c r="X108" s="38"/>
      <c r="Y108" s="38"/>
      <c r="Z108" s="38"/>
      <c r="AA108" s="38"/>
      <c r="AB108" s="39">
        <f>SUM(AB97:AB107)</f>
        <v>0</v>
      </c>
    </row>
    <row r="109" spans="1:28">
      <c r="A109">
        <v>13</v>
      </c>
      <c r="B109" s="32" t="str">
        <f>Critères!$B97</f>
        <v>13.1</v>
      </c>
      <c r="C109" s="32" t="str">
        <f>Critères!$A97</f>
        <v>CONSULTATION</v>
      </c>
      <c r="D109" s="32" t="str">
        <f>'P01'!$D98</f>
        <v>NA</v>
      </c>
      <c r="E109" s="32" t="str">
        <f>'P02'!$D98</f>
        <v>NA</v>
      </c>
      <c r="F109" s="32" t="str">
        <f>'P03'!$D98</f>
        <v>NA</v>
      </c>
      <c r="G109" s="32" t="str">
        <f>'P04'!$D98</f>
        <v>NA</v>
      </c>
      <c r="H109" s="32" t="str">
        <f>'P05'!$D98</f>
        <v>NA</v>
      </c>
      <c r="I109" s="32" t="str">
        <f>'P06'!$D98</f>
        <v>NA</v>
      </c>
      <c r="J109" s="32" t="str">
        <f>'P07'!$D98</f>
        <v>NA</v>
      </c>
      <c r="K109" s="32" t="str">
        <f>'P08'!$D98</f>
        <v>NA</v>
      </c>
      <c r="L109" s="35">
        <f t="shared" ref="L109:L120" si="42">COUNTIF(D109:K109,"C")</f>
        <v>0</v>
      </c>
      <c r="M109" s="35">
        <f t="shared" ref="M109:M120" si="43">COUNTIF(D109:K109,"NC")</f>
        <v>0</v>
      </c>
      <c r="N109" s="35">
        <f t="shared" ref="N109:N120" si="44">COUNTIF(D109:K109,"NA")</f>
        <v>8</v>
      </c>
      <c r="O109" s="35">
        <f t="shared" ref="O109:O120" si="45">COUNTIF(D109:K109,"NT")</f>
        <v>0</v>
      </c>
      <c r="P109" t="str">
        <f t="shared" ref="P109:P120" si="46">IF(M109&gt;0,"NC",IF(L109&gt;0,"C",IF(O109&gt;0,"NT","NA")))</f>
        <v>NA</v>
      </c>
      <c r="Q109">
        <v>13</v>
      </c>
      <c r="R109" s="32" t="str">
        <f>Critères!$B97</f>
        <v>13.1</v>
      </c>
      <c r="S109" s="32" t="str">
        <f>Critères!$A97</f>
        <v>CONSULTATION</v>
      </c>
      <c r="T109" s="32" t="str">
        <f>'P01'!$E98</f>
        <v>N</v>
      </c>
      <c r="U109" s="32" t="str">
        <f>'P02'!$E98</f>
        <v>N</v>
      </c>
      <c r="V109" s="32" t="str">
        <f>'P03'!$E98</f>
        <v>N</v>
      </c>
      <c r="W109" s="32" t="str">
        <f>'P04'!$E98</f>
        <v>N</v>
      </c>
      <c r="X109" s="32" t="str">
        <f>'P05'!$E98</f>
        <v>N</v>
      </c>
      <c r="Y109" s="32" t="str">
        <f>'P06'!$E98</f>
        <v>N</v>
      </c>
      <c r="Z109" s="32" t="str">
        <f>'P07'!$E98</f>
        <v>N</v>
      </c>
      <c r="AA109" s="32" t="str">
        <f>'P08'!$E98</f>
        <v>N</v>
      </c>
      <c r="AB109" s="35">
        <f t="shared" ref="AB109:AB120" si="47">COUNTIF(T109:AA109,"D")</f>
        <v>0</v>
      </c>
    </row>
    <row r="110" spans="1:28">
      <c r="A110">
        <v>13</v>
      </c>
      <c r="B110" s="32" t="str">
        <f>Critères!$B98</f>
        <v>13.2</v>
      </c>
      <c r="C110" s="32" t="str">
        <f>Critères!$A97</f>
        <v>CONSULTATION</v>
      </c>
      <c r="D110" s="32" t="str">
        <f>'P01'!$D99</f>
        <v>C</v>
      </c>
      <c r="E110" s="32" t="str">
        <f>'P02'!$D99</f>
        <v>C</v>
      </c>
      <c r="F110" s="32" t="str">
        <f>'P03'!$D99</f>
        <v>C</v>
      </c>
      <c r="G110" s="32" t="str">
        <f>'P04'!$D99</f>
        <v>C</v>
      </c>
      <c r="H110" s="32" t="str">
        <f>'P05'!$D99</f>
        <v>C</v>
      </c>
      <c r="I110" s="32" t="str">
        <f>'P06'!$D99</f>
        <v>C</v>
      </c>
      <c r="J110" s="32" t="str">
        <f>'P07'!$D99</f>
        <v>C</v>
      </c>
      <c r="K110" s="32" t="str">
        <f>'P08'!$D99</f>
        <v>C</v>
      </c>
      <c r="L110" s="35">
        <f t="shared" si="42"/>
        <v>8</v>
      </c>
      <c r="M110" s="35">
        <f t="shared" si="43"/>
        <v>0</v>
      </c>
      <c r="N110" s="35">
        <f t="shared" si="44"/>
        <v>0</v>
      </c>
      <c r="O110" s="35">
        <f t="shared" si="45"/>
        <v>0</v>
      </c>
      <c r="P110" t="str">
        <f t="shared" si="46"/>
        <v>C</v>
      </c>
      <c r="Q110">
        <v>13</v>
      </c>
      <c r="R110" s="32" t="str">
        <f>Critères!$B98</f>
        <v>13.2</v>
      </c>
      <c r="S110" s="32" t="str">
        <f>Critères!$A97</f>
        <v>CONSULTATION</v>
      </c>
      <c r="T110" s="32" t="str">
        <f>'P01'!$E99</f>
        <v>N</v>
      </c>
      <c r="U110" s="32" t="str">
        <f>'P02'!$E99</f>
        <v>N</v>
      </c>
      <c r="V110" s="32" t="str">
        <f>'P03'!$E99</f>
        <v>N</v>
      </c>
      <c r="W110" s="32" t="str">
        <f>'P04'!$E99</f>
        <v>N</v>
      </c>
      <c r="X110" s="32" t="str">
        <f>'P05'!$E99</f>
        <v>N</v>
      </c>
      <c r="Y110" s="32" t="str">
        <f>'P06'!$E99</f>
        <v>N</v>
      </c>
      <c r="Z110" s="32" t="str">
        <f>'P07'!$E99</f>
        <v>N</v>
      </c>
      <c r="AA110" s="32" t="str">
        <f>'P08'!$E99</f>
        <v>N</v>
      </c>
      <c r="AB110" s="35">
        <f t="shared" si="47"/>
        <v>0</v>
      </c>
    </row>
    <row r="111" spans="1:28">
      <c r="A111">
        <v>13</v>
      </c>
      <c r="B111" s="32" t="str">
        <f>Critères!$B99</f>
        <v>13.3</v>
      </c>
      <c r="C111" s="32" t="str">
        <f>Critères!$A97</f>
        <v>CONSULTATION</v>
      </c>
      <c r="D111" s="32" t="str">
        <f>'P01'!$D100</f>
        <v>NA</v>
      </c>
      <c r="E111" s="32" t="str">
        <f>'P02'!$D100</f>
        <v>NA</v>
      </c>
      <c r="F111" s="32" t="str">
        <f>'P03'!$D100</f>
        <v>NA</v>
      </c>
      <c r="G111" s="32" t="str">
        <f>'P04'!$D100</f>
        <v>NA</v>
      </c>
      <c r="H111" s="32" t="str">
        <f>'P05'!$D100</f>
        <v>NA</v>
      </c>
      <c r="I111" s="32" t="str">
        <f>'P06'!$D100</f>
        <v>NA</v>
      </c>
      <c r="J111" s="32" t="str">
        <f>'P07'!$D100</f>
        <v>NA</v>
      </c>
      <c r="K111" s="32" t="str">
        <f>'P08'!$D100</f>
        <v>NA</v>
      </c>
      <c r="L111" s="35">
        <f t="shared" si="42"/>
        <v>0</v>
      </c>
      <c r="M111" s="35">
        <f t="shared" si="43"/>
        <v>0</v>
      </c>
      <c r="N111" s="35">
        <f t="shared" si="44"/>
        <v>8</v>
      </c>
      <c r="O111" s="35">
        <f t="shared" si="45"/>
        <v>0</v>
      </c>
      <c r="P111" t="str">
        <f t="shared" si="46"/>
        <v>NA</v>
      </c>
      <c r="Q111">
        <v>13</v>
      </c>
      <c r="R111" s="32" t="str">
        <f>Critères!$B99</f>
        <v>13.3</v>
      </c>
      <c r="S111" s="32" t="str">
        <f>Critères!$A97</f>
        <v>CONSULTATION</v>
      </c>
      <c r="T111" s="32" t="str">
        <f>'P01'!$E100</f>
        <v>N</v>
      </c>
      <c r="U111" s="32" t="str">
        <f>'P02'!$E100</f>
        <v>N</v>
      </c>
      <c r="V111" s="32" t="str">
        <f>'P03'!$E100</f>
        <v>N</v>
      </c>
      <c r="W111" s="32" t="str">
        <f>'P04'!$E100</f>
        <v>N</v>
      </c>
      <c r="X111" s="32" t="str">
        <f>'P05'!$E100</f>
        <v>N</v>
      </c>
      <c r="Y111" s="32" t="str">
        <f>'P06'!$E100</f>
        <v>N</v>
      </c>
      <c r="Z111" s="32" t="str">
        <f>'P07'!$E100</f>
        <v>N</v>
      </c>
      <c r="AA111" s="32" t="str">
        <f>'P08'!$E100</f>
        <v>N</v>
      </c>
      <c r="AB111" s="35">
        <f t="shared" si="47"/>
        <v>0</v>
      </c>
    </row>
    <row r="112" spans="1:28">
      <c r="A112">
        <v>13</v>
      </c>
      <c r="B112" s="32" t="str">
        <f>Critères!$B100</f>
        <v>13.4</v>
      </c>
      <c r="C112" s="32" t="str">
        <f>Critères!$A97</f>
        <v>CONSULTATION</v>
      </c>
      <c r="D112" s="32" t="str">
        <f>'P01'!$D101</f>
        <v>NA</v>
      </c>
      <c r="E112" s="32" t="str">
        <f>'P02'!$D101</f>
        <v>NA</v>
      </c>
      <c r="F112" s="32" t="str">
        <f>'P03'!$D101</f>
        <v>NA</v>
      </c>
      <c r="G112" s="32" t="str">
        <f>'P04'!$D101</f>
        <v>NA</v>
      </c>
      <c r="H112" s="32" t="str">
        <f>'P05'!$D101</f>
        <v>NA</v>
      </c>
      <c r="I112" s="32" t="str">
        <f>'P06'!$D101</f>
        <v>NA</v>
      </c>
      <c r="J112" s="32" t="str">
        <f>'P07'!$D101</f>
        <v>NA</v>
      </c>
      <c r="K112" s="32" t="str">
        <f>'P08'!$D101</f>
        <v>NA</v>
      </c>
      <c r="L112" s="35">
        <f t="shared" si="42"/>
        <v>0</v>
      </c>
      <c r="M112" s="35">
        <f t="shared" si="43"/>
        <v>0</v>
      </c>
      <c r="N112" s="35">
        <f t="shared" si="44"/>
        <v>8</v>
      </c>
      <c r="O112" s="35">
        <f t="shared" si="45"/>
        <v>0</v>
      </c>
      <c r="P112" t="str">
        <f t="shared" si="46"/>
        <v>NA</v>
      </c>
      <c r="Q112">
        <v>13</v>
      </c>
      <c r="R112" s="32" t="str">
        <f>Critères!$B100</f>
        <v>13.4</v>
      </c>
      <c r="S112" s="32" t="str">
        <f>Critères!$A97</f>
        <v>CONSULTATION</v>
      </c>
      <c r="T112" s="32" t="str">
        <f>'P01'!$E101</f>
        <v>N</v>
      </c>
      <c r="U112" s="32" t="str">
        <f>'P02'!$E101</f>
        <v>N</v>
      </c>
      <c r="V112" s="32" t="str">
        <f>'P03'!$E101</f>
        <v>N</v>
      </c>
      <c r="W112" s="32" t="str">
        <f>'P04'!$E101</f>
        <v>N</v>
      </c>
      <c r="X112" s="32" t="str">
        <f>'P05'!$E101</f>
        <v>N</v>
      </c>
      <c r="Y112" s="32" t="str">
        <f>'P06'!$E101</f>
        <v>N</v>
      </c>
      <c r="Z112" s="32" t="str">
        <f>'P07'!$E101</f>
        <v>N</v>
      </c>
      <c r="AA112" s="32" t="str">
        <f>'P08'!$E101</f>
        <v>N</v>
      </c>
      <c r="AB112" s="35">
        <f t="shared" si="47"/>
        <v>0</v>
      </c>
    </row>
    <row r="113" spans="1:28">
      <c r="A113">
        <v>13</v>
      </c>
      <c r="B113" s="32" t="str">
        <f>Critères!$B101</f>
        <v>13.5</v>
      </c>
      <c r="C113" s="32" t="str">
        <f>Critères!$A97</f>
        <v>CONSULTATION</v>
      </c>
      <c r="D113" s="32" t="str">
        <f>'P01'!$D102</f>
        <v>NA</v>
      </c>
      <c r="E113" s="32" t="str">
        <f>'P02'!$D102</f>
        <v>NA</v>
      </c>
      <c r="F113" s="32" t="str">
        <f>'P03'!$D102</f>
        <v>NA</v>
      </c>
      <c r="G113" s="32" t="str">
        <f>'P04'!$D102</f>
        <v>NA</v>
      </c>
      <c r="H113" s="32" t="str">
        <f>'P05'!$D102</f>
        <v>NA</v>
      </c>
      <c r="I113" s="32" t="str">
        <f>'P06'!$D102</f>
        <v>NA</v>
      </c>
      <c r="J113" s="32" t="str">
        <f>'P07'!$D102</f>
        <v>NA</v>
      </c>
      <c r="K113" s="32" t="str">
        <f>'P08'!$D102</f>
        <v>NA</v>
      </c>
      <c r="L113" s="35">
        <f t="shared" si="42"/>
        <v>0</v>
      </c>
      <c r="M113" s="35">
        <f t="shared" si="43"/>
        <v>0</v>
      </c>
      <c r="N113" s="35">
        <f t="shared" si="44"/>
        <v>8</v>
      </c>
      <c r="O113" s="35">
        <f t="shared" si="45"/>
        <v>0</v>
      </c>
      <c r="P113" t="str">
        <f t="shared" si="46"/>
        <v>NA</v>
      </c>
      <c r="Q113">
        <v>13</v>
      </c>
      <c r="R113" s="32" t="str">
        <f>Critères!$B101</f>
        <v>13.5</v>
      </c>
      <c r="S113" s="32" t="str">
        <f>Critères!$A97</f>
        <v>CONSULTATION</v>
      </c>
      <c r="T113" s="32" t="str">
        <f>'P01'!$E102</f>
        <v>N</v>
      </c>
      <c r="U113" s="32" t="str">
        <f>'P02'!$E102</f>
        <v>N</v>
      </c>
      <c r="V113" s="32" t="str">
        <f>'P03'!$E102</f>
        <v>N</v>
      </c>
      <c r="W113" s="32" t="str">
        <f>'P04'!$E102</f>
        <v>N</v>
      </c>
      <c r="X113" s="32" t="str">
        <f>'P05'!$E102</f>
        <v>N</v>
      </c>
      <c r="Y113" s="32" t="str">
        <f>'P06'!$E102</f>
        <v>N</v>
      </c>
      <c r="Z113" s="32" t="str">
        <f>'P07'!$E102</f>
        <v>N</v>
      </c>
      <c r="AA113" s="32" t="str">
        <f>'P08'!$E102</f>
        <v>N</v>
      </c>
      <c r="AB113" s="35">
        <f t="shared" si="47"/>
        <v>0</v>
      </c>
    </row>
    <row r="114" spans="1:28">
      <c r="A114">
        <v>13</v>
      </c>
      <c r="B114" s="32" t="str">
        <f>Critères!$B102</f>
        <v>13.6</v>
      </c>
      <c r="C114" s="32" t="str">
        <f>Critères!$A97</f>
        <v>CONSULTATION</v>
      </c>
      <c r="D114" s="32" t="str">
        <f>'P01'!$D103</f>
        <v>NA</v>
      </c>
      <c r="E114" s="32" t="str">
        <f>'P02'!$D103</f>
        <v>NA</v>
      </c>
      <c r="F114" s="32" t="str">
        <f>'P03'!$D103</f>
        <v>NA</v>
      </c>
      <c r="G114" s="32" t="str">
        <f>'P04'!$D103</f>
        <v>NA</v>
      </c>
      <c r="H114" s="32" t="str">
        <f>'P05'!$D103</f>
        <v>NA</v>
      </c>
      <c r="I114" s="32" t="str">
        <f>'P06'!$D103</f>
        <v>NA</v>
      </c>
      <c r="J114" s="32" t="str">
        <f>'P07'!$D103</f>
        <v>NA</v>
      </c>
      <c r="K114" s="32" t="str">
        <f>'P08'!$D103</f>
        <v>NA</v>
      </c>
      <c r="L114" s="35">
        <f t="shared" si="42"/>
        <v>0</v>
      </c>
      <c r="M114" s="35">
        <f t="shared" si="43"/>
        <v>0</v>
      </c>
      <c r="N114" s="35">
        <f t="shared" si="44"/>
        <v>8</v>
      </c>
      <c r="O114" s="35">
        <f t="shared" si="45"/>
        <v>0</v>
      </c>
      <c r="P114" t="str">
        <f t="shared" si="46"/>
        <v>NA</v>
      </c>
      <c r="Q114">
        <v>13</v>
      </c>
      <c r="R114" s="32" t="str">
        <f>Critères!$B102</f>
        <v>13.6</v>
      </c>
      <c r="S114" s="32" t="str">
        <f>Critères!$A97</f>
        <v>CONSULTATION</v>
      </c>
      <c r="T114" s="32" t="str">
        <f>'P01'!$E103</f>
        <v>N</v>
      </c>
      <c r="U114" s="32" t="str">
        <f>'P02'!$E103</f>
        <v>N</v>
      </c>
      <c r="V114" s="32" t="str">
        <f>'P03'!$E103</f>
        <v>N</v>
      </c>
      <c r="W114" s="32" t="str">
        <f>'P04'!$E103</f>
        <v>N</v>
      </c>
      <c r="X114" s="32" t="str">
        <f>'P05'!$E103</f>
        <v>N</v>
      </c>
      <c r="Y114" s="32" t="str">
        <f>'P06'!$E103</f>
        <v>N</v>
      </c>
      <c r="Z114" s="32" t="str">
        <f>'P07'!$E103</f>
        <v>N</v>
      </c>
      <c r="AA114" s="32" t="str">
        <f>'P08'!$E103</f>
        <v>N</v>
      </c>
      <c r="AB114" s="35">
        <f t="shared" si="47"/>
        <v>0</v>
      </c>
    </row>
    <row r="115" spans="1:28">
      <c r="A115">
        <v>13</v>
      </c>
      <c r="B115" s="32" t="str">
        <f>Critères!$B103</f>
        <v>13.7</v>
      </c>
      <c r="C115" s="32" t="str">
        <f>Critères!$A97</f>
        <v>CONSULTATION</v>
      </c>
      <c r="D115" s="32" t="str">
        <f>'P01'!$D104</f>
        <v>NA</v>
      </c>
      <c r="E115" s="32" t="str">
        <f>'P02'!$D104</f>
        <v>NA</v>
      </c>
      <c r="F115" s="32" t="str">
        <f>'P03'!$D104</f>
        <v>NA</v>
      </c>
      <c r="G115" s="32" t="str">
        <f>'P04'!$D104</f>
        <v>NA</v>
      </c>
      <c r="H115" s="32" t="str">
        <f>'P05'!$D104</f>
        <v>NA</v>
      </c>
      <c r="I115" s="32" t="str">
        <f>'P06'!$D104</f>
        <v>NA</v>
      </c>
      <c r="J115" s="32" t="str">
        <f>'P07'!$D104</f>
        <v>NA</v>
      </c>
      <c r="K115" s="32" t="str">
        <f>'P08'!$D104</f>
        <v>NA</v>
      </c>
      <c r="L115" s="35">
        <f t="shared" si="42"/>
        <v>0</v>
      </c>
      <c r="M115" s="35">
        <f t="shared" si="43"/>
        <v>0</v>
      </c>
      <c r="N115" s="35">
        <f t="shared" si="44"/>
        <v>8</v>
      </c>
      <c r="O115" s="35">
        <f t="shared" si="45"/>
        <v>0</v>
      </c>
      <c r="P115" t="str">
        <f t="shared" si="46"/>
        <v>NA</v>
      </c>
      <c r="Q115">
        <v>13</v>
      </c>
      <c r="R115" s="32" t="str">
        <f>Critères!$B103</f>
        <v>13.7</v>
      </c>
      <c r="S115" s="32" t="str">
        <f>Critères!$A97</f>
        <v>CONSULTATION</v>
      </c>
      <c r="T115" s="32" t="str">
        <f>'P01'!$E104</f>
        <v>N</v>
      </c>
      <c r="U115" s="32" t="str">
        <f>'P02'!$E104</f>
        <v>N</v>
      </c>
      <c r="V115" s="32" t="str">
        <f>'P03'!$E104</f>
        <v>N</v>
      </c>
      <c r="W115" s="32" t="str">
        <f>'P04'!$E104</f>
        <v>N</v>
      </c>
      <c r="X115" s="32" t="str">
        <f>'P05'!$E104</f>
        <v>N</v>
      </c>
      <c r="Y115" s="32" t="str">
        <f>'P06'!$E104</f>
        <v>N</v>
      </c>
      <c r="Z115" s="32" t="str">
        <f>'P07'!$E104</f>
        <v>N</v>
      </c>
      <c r="AA115" s="32" t="str">
        <f>'P08'!$E104</f>
        <v>N</v>
      </c>
      <c r="AB115" s="35">
        <f t="shared" si="47"/>
        <v>0</v>
      </c>
    </row>
    <row r="116" spans="1:28">
      <c r="A116">
        <v>13</v>
      </c>
      <c r="B116" s="32" t="str">
        <f>Critères!$B104</f>
        <v>13.8</v>
      </c>
      <c r="C116" s="32" t="str">
        <f>Critères!$A97</f>
        <v>CONSULTATION</v>
      </c>
      <c r="D116" s="32" t="str">
        <f>'P01'!$D105</f>
        <v>C</v>
      </c>
      <c r="E116" s="32" t="str">
        <f>'P02'!$D105</f>
        <v>NA</v>
      </c>
      <c r="F116" s="32" t="str">
        <f>'P03'!$D105</f>
        <v>NA</v>
      </c>
      <c r="G116" s="32" t="str">
        <f>'P04'!$D105</f>
        <v>NA</v>
      </c>
      <c r="H116" s="32" t="str">
        <f>'P05'!$D105</f>
        <v>NA</v>
      </c>
      <c r="I116" s="32" t="str">
        <f>'P06'!$D105</f>
        <v>NA</v>
      </c>
      <c r="J116" s="32" t="str">
        <f>'P07'!$D105</f>
        <v>NA</v>
      </c>
      <c r="K116" s="32" t="str">
        <f>'P08'!$D105</f>
        <v>NA</v>
      </c>
      <c r="L116" s="35">
        <f t="shared" si="42"/>
        <v>1</v>
      </c>
      <c r="M116" s="35">
        <f t="shared" si="43"/>
        <v>0</v>
      </c>
      <c r="N116" s="35">
        <f t="shared" si="44"/>
        <v>7</v>
      </c>
      <c r="O116" s="35">
        <f t="shared" si="45"/>
        <v>0</v>
      </c>
      <c r="P116" t="str">
        <f t="shared" si="46"/>
        <v>C</v>
      </c>
      <c r="Q116">
        <v>13</v>
      </c>
      <c r="R116" s="32" t="str">
        <f>Critères!$B104</f>
        <v>13.8</v>
      </c>
      <c r="S116" s="32" t="str">
        <f>Critères!$A97</f>
        <v>CONSULTATION</v>
      </c>
      <c r="T116" s="32" t="str">
        <f>'P01'!$E105</f>
        <v>N</v>
      </c>
      <c r="U116" s="32" t="str">
        <f>'P02'!$E105</f>
        <v>N</v>
      </c>
      <c r="V116" s="32" t="str">
        <f>'P03'!$E105</f>
        <v>N</v>
      </c>
      <c r="W116" s="32" t="str">
        <f>'P04'!$E105</f>
        <v>N</v>
      </c>
      <c r="X116" s="32" t="str">
        <f>'P05'!$E105</f>
        <v>N</v>
      </c>
      <c r="Y116" s="32" t="str">
        <f>'P06'!$E105</f>
        <v>N</v>
      </c>
      <c r="Z116" s="32" t="str">
        <f>'P07'!$E105</f>
        <v>N</v>
      </c>
      <c r="AA116" s="32" t="str">
        <f>'P08'!$E105</f>
        <v>N</v>
      </c>
      <c r="AB116" s="35">
        <f t="shared" si="47"/>
        <v>0</v>
      </c>
    </row>
    <row r="117" spans="1:28">
      <c r="A117">
        <v>13</v>
      </c>
      <c r="B117" s="32" t="str">
        <f>Critères!$B105</f>
        <v>13.9</v>
      </c>
      <c r="C117" s="32" t="str">
        <f>Critères!$A97</f>
        <v>CONSULTATION</v>
      </c>
      <c r="D117" s="32" t="str">
        <f>'P01'!$D106</f>
        <v>C</v>
      </c>
      <c r="E117" s="32" t="str">
        <f>'P02'!$D106</f>
        <v>C</v>
      </c>
      <c r="F117" s="32" t="str">
        <f>'P03'!$D106</f>
        <v>C</v>
      </c>
      <c r="G117" s="32" t="str">
        <f>'P04'!$D106</f>
        <v>C</v>
      </c>
      <c r="H117" s="32" t="str">
        <f>'P05'!$D106</f>
        <v>C</v>
      </c>
      <c r="I117" s="32" t="str">
        <f>'P06'!$D106</f>
        <v>NA</v>
      </c>
      <c r="J117" s="32" t="str">
        <f>'P07'!$D106</f>
        <v>C</v>
      </c>
      <c r="K117" s="32" t="str">
        <f>'P08'!$D106</f>
        <v>C</v>
      </c>
      <c r="L117" s="35">
        <f t="shared" si="42"/>
        <v>7</v>
      </c>
      <c r="M117" s="35">
        <f t="shared" si="43"/>
        <v>0</v>
      </c>
      <c r="N117" s="35">
        <f t="shared" si="44"/>
        <v>1</v>
      </c>
      <c r="O117" s="35">
        <f t="shared" si="45"/>
        <v>0</v>
      </c>
      <c r="P117" t="str">
        <f t="shared" si="46"/>
        <v>C</v>
      </c>
      <c r="Q117">
        <v>13</v>
      </c>
      <c r="R117" s="32" t="str">
        <f>Critères!$B105</f>
        <v>13.9</v>
      </c>
      <c r="S117" s="32" t="str">
        <f>Critères!$A97</f>
        <v>CONSULTATION</v>
      </c>
      <c r="T117" s="32" t="str">
        <f>'P01'!$E106</f>
        <v>N</v>
      </c>
      <c r="U117" s="32" t="str">
        <f>'P02'!$E106</f>
        <v>N</v>
      </c>
      <c r="V117" s="32" t="str">
        <f>'P03'!$E106</f>
        <v>N</v>
      </c>
      <c r="W117" s="32" t="str">
        <f>'P04'!$E106</f>
        <v>N</v>
      </c>
      <c r="X117" s="32" t="str">
        <f>'P05'!$E106</f>
        <v>N</v>
      </c>
      <c r="Y117" s="32" t="str">
        <f>'P06'!$E106</f>
        <v>N</v>
      </c>
      <c r="Z117" s="32" t="str">
        <f>'P07'!$E106</f>
        <v>N</v>
      </c>
      <c r="AA117" s="32" t="str">
        <f>'P08'!$E106</f>
        <v>N</v>
      </c>
      <c r="AB117" s="35">
        <f t="shared" si="47"/>
        <v>0</v>
      </c>
    </row>
    <row r="118" spans="1:28">
      <c r="A118">
        <v>13</v>
      </c>
      <c r="B118" s="32" t="str">
        <f>Critères!$B106</f>
        <v>13.10</v>
      </c>
      <c r="C118" s="32" t="str">
        <f>Critères!$A97</f>
        <v>CONSULTATION</v>
      </c>
      <c r="D118" s="32" t="str">
        <f>'P01'!$D107</f>
        <v>NC</v>
      </c>
      <c r="E118" s="32" t="str">
        <f>'P02'!$D107</f>
        <v>NA</v>
      </c>
      <c r="F118" s="32" t="str">
        <f>'P03'!$D107</f>
        <v>NA</v>
      </c>
      <c r="G118" s="32" t="str">
        <f>'P04'!$D107</f>
        <v>NA</v>
      </c>
      <c r="H118" s="32" t="str">
        <f>'P05'!$D107</f>
        <v>NA</v>
      </c>
      <c r="I118" s="32" t="str">
        <f>'P06'!$D107</f>
        <v>NA</v>
      </c>
      <c r="J118" s="32" t="str">
        <f>'P07'!$D107</f>
        <v>NA</v>
      </c>
      <c r="K118" s="32" t="str">
        <f>'P08'!$D107</f>
        <v>NA</v>
      </c>
      <c r="L118" s="35">
        <f t="shared" si="42"/>
        <v>0</v>
      </c>
      <c r="M118" s="35">
        <f t="shared" si="43"/>
        <v>1</v>
      </c>
      <c r="N118" s="35">
        <f t="shared" si="44"/>
        <v>7</v>
      </c>
      <c r="O118" s="35">
        <f t="shared" si="45"/>
        <v>0</v>
      </c>
      <c r="P118" t="str">
        <f t="shared" si="46"/>
        <v>NC</v>
      </c>
      <c r="Q118">
        <v>13</v>
      </c>
      <c r="R118" s="32" t="str">
        <f>Critères!$B106</f>
        <v>13.10</v>
      </c>
      <c r="S118" s="32" t="str">
        <f>Critères!$A97</f>
        <v>CONSULTATION</v>
      </c>
      <c r="T118" s="32" t="str">
        <f>'P01'!$E107</f>
        <v>N</v>
      </c>
      <c r="U118" s="32" t="str">
        <f>'P02'!$E107</f>
        <v>N</v>
      </c>
      <c r="V118" s="32" t="str">
        <f>'P03'!$E107</f>
        <v>N</v>
      </c>
      <c r="W118" s="32" t="str">
        <f>'P04'!$E107</f>
        <v>N</v>
      </c>
      <c r="X118" s="32" t="str">
        <f>'P05'!$E107</f>
        <v>N</v>
      </c>
      <c r="Y118" s="32" t="str">
        <f>'P06'!$E107</f>
        <v>N</v>
      </c>
      <c r="Z118" s="32" t="str">
        <f>'P07'!$E107</f>
        <v>N</v>
      </c>
      <c r="AA118" s="32" t="str">
        <f>'P08'!$E107</f>
        <v>N</v>
      </c>
      <c r="AB118" s="35">
        <f t="shared" si="47"/>
        <v>0</v>
      </c>
    </row>
    <row r="119" spans="1:28">
      <c r="A119">
        <v>13</v>
      </c>
      <c r="B119" s="32" t="str">
        <f>Critères!$B107</f>
        <v>13.11</v>
      </c>
      <c r="C119" s="32" t="str">
        <f>Critères!$A97</f>
        <v>CONSULTATION</v>
      </c>
      <c r="D119" s="32" t="str">
        <f>'P01'!$D108</f>
        <v>C</v>
      </c>
      <c r="E119" s="32" t="str">
        <f>'P02'!$D108</f>
        <v>C</v>
      </c>
      <c r="F119" s="32" t="str">
        <f>'P03'!$D108</f>
        <v>C</v>
      </c>
      <c r="G119" s="32" t="str">
        <f>'P04'!$D108</f>
        <v>C</v>
      </c>
      <c r="H119" s="32" t="str">
        <f>'P05'!$D108</f>
        <v>C</v>
      </c>
      <c r="I119" s="32" t="str">
        <f>'P06'!$D108</f>
        <v>NA</v>
      </c>
      <c r="J119" s="32" t="str">
        <f>'P07'!$D108</f>
        <v>C</v>
      </c>
      <c r="K119" s="32" t="str">
        <f>'P08'!$D108</f>
        <v>C</v>
      </c>
      <c r="L119" s="35">
        <f t="shared" si="42"/>
        <v>7</v>
      </c>
      <c r="M119" s="35">
        <f t="shared" si="43"/>
        <v>0</v>
      </c>
      <c r="N119" s="35">
        <f t="shared" si="44"/>
        <v>1</v>
      </c>
      <c r="O119" s="35">
        <f t="shared" si="45"/>
        <v>0</v>
      </c>
      <c r="P119" t="str">
        <f t="shared" si="46"/>
        <v>C</v>
      </c>
      <c r="Q119">
        <v>13</v>
      </c>
      <c r="R119" s="32" t="str">
        <f>Critères!$B107</f>
        <v>13.11</v>
      </c>
      <c r="S119" s="32" t="str">
        <f>Critères!$A97</f>
        <v>CONSULTATION</v>
      </c>
      <c r="T119" s="32" t="str">
        <f>'P01'!$E108</f>
        <v>N</v>
      </c>
      <c r="U119" s="32" t="str">
        <f>'P02'!$E108</f>
        <v>N</v>
      </c>
      <c r="V119" s="32" t="str">
        <f>'P03'!$E108</f>
        <v>N</v>
      </c>
      <c r="W119" s="32" t="str">
        <f>'P04'!$E108</f>
        <v>N</v>
      </c>
      <c r="X119" s="32" t="str">
        <f>'P05'!$E108</f>
        <v>N</v>
      </c>
      <c r="Y119" s="32" t="str">
        <f>'P06'!$E108</f>
        <v>N</v>
      </c>
      <c r="Z119" s="32" t="str">
        <f>'P07'!$E108</f>
        <v>N</v>
      </c>
      <c r="AA119" s="32" t="str">
        <f>'P08'!$E108</f>
        <v>N</v>
      </c>
      <c r="AB119" s="35">
        <f t="shared" si="47"/>
        <v>0</v>
      </c>
    </row>
    <row r="120" spans="1:28">
      <c r="A120">
        <v>13</v>
      </c>
      <c r="B120" s="32" t="str">
        <f>Critères!$B108</f>
        <v>13.12</v>
      </c>
      <c r="C120" s="32" t="str">
        <f>Critères!$A97</f>
        <v>CONSULTATION</v>
      </c>
      <c r="D120" s="32" t="str">
        <f>'P01'!$D109</f>
        <v>NA</v>
      </c>
      <c r="E120" s="32" t="str">
        <f>'P02'!$D109</f>
        <v>NA</v>
      </c>
      <c r="F120" s="32" t="str">
        <f>'P03'!$D109</f>
        <v>NA</v>
      </c>
      <c r="G120" s="32" t="str">
        <f>'P04'!$D109</f>
        <v>NA</v>
      </c>
      <c r="H120" s="32" t="str">
        <f>'P05'!$D109</f>
        <v>NA</v>
      </c>
      <c r="I120" s="32" t="str">
        <f>'P06'!$D109</f>
        <v>NA</v>
      </c>
      <c r="J120" s="32" t="str">
        <f>'P07'!$D109</f>
        <v>NA</v>
      </c>
      <c r="K120" s="32" t="str">
        <f>'P08'!$D109</f>
        <v>NA</v>
      </c>
      <c r="L120" s="35">
        <f t="shared" si="42"/>
        <v>0</v>
      </c>
      <c r="M120" s="35">
        <f t="shared" si="43"/>
        <v>0</v>
      </c>
      <c r="N120" s="35">
        <f t="shared" si="44"/>
        <v>8</v>
      </c>
      <c r="O120" s="35">
        <f t="shared" si="45"/>
        <v>0</v>
      </c>
      <c r="P120" t="str">
        <f t="shared" si="46"/>
        <v>NA</v>
      </c>
      <c r="Q120">
        <v>13</v>
      </c>
      <c r="R120" s="32" t="str">
        <f>Critères!$B108</f>
        <v>13.12</v>
      </c>
      <c r="S120" s="32" t="str">
        <f>Critères!$A97</f>
        <v>CONSULTATION</v>
      </c>
      <c r="T120" s="32" t="str">
        <f>'P01'!$E109</f>
        <v>N</v>
      </c>
      <c r="U120" s="32" t="str">
        <f>'P02'!$E109</f>
        <v>N</v>
      </c>
      <c r="V120" s="32" t="str">
        <f>'P03'!$E109</f>
        <v>N</v>
      </c>
      <c r="W120" s="32" t="str">
        <f>'P04'!$E109</f>
        <v>N</v>
      </c>
      <c r="X120" s="32" t="str">
        <f>'P05'!$E109</f>
        <v>N</v>
      </c>
      <c r="Y120" s="32" t="str">
        <f>'P06'!$E109</f>
        <v>N</v>
      </c>
      <c r="Z120" s="32" t="str">
        <f>'P07'!$E109</f>
        <v>N</v>
      </c>
      <c r="AA120" s="32" t="str">
        <f>'P08'!$E109</f>
        <v>N</v>
      </c>
      <c r="AB120" s="35">
        <f t="shared" si="47"/>
        <v>0</v>
      </c>
    </row>
    <row r="121" spans="1:28">
      <c r="A121" s="5"/>
      <c r="B121" s="38"/>
      <c r="C121" s="38"/>
      <c r="D121" s="38"/>
      <c r="E121" s="38"/>
      <c r="F121" s="38"/>
      <c r="G121" s="38"/>
      <c r="H121" s="38"/>
      <c r="I121" s="38"/>
      <c r="J121" s="38"/>
      <c r="K121" s="38"/>
      <c r="L121" s="39">
        <f>SUM(L109:L120)</f>
        <v>23</v>
      </c>
      <c r="M121" s="39">
        <f>SUM(M109:M120)</f>
        <v>1</v>
      </c>
      <c r="N121" s="39">
        <f>SUM(N109:N120)</f>
        <v>72</v>
      </c>
      <c r="O121" s="39">
        <f>SUM(O109:O120)</f>
        <v>0</v>
      </c>
      <c r="Q121" s="5"/>
      <c r="R121" s="38"/>
      <c r="S121" s="38"/>
      <c r="T121" s="38"/>
      <c r="U121" s="38"/>
      <c r="V121" s="38"/>
      <c r="W121" s="38"/>
      <c r="X121" s="38"/>
      <c r="Y121" s="38"/>
      <c r="Z121" s="38"/>
      <c r="AA121" s="38"/>
      <c r="AB121" s="39">
        <f>SUM(AB109:AB120)</f>
        <v>0</v>
      </c>
    </row>
    <row r="122" spans="1:28">
      <c r="B122" s="32"/>
      <c r="C122" s="32" t="s">
        <v>286</v>
      </c>
      <c r="D122" s="32">
        <f t="shared" ref="D122:K122" si="48">SUM(COUNTIF(D3:D11,"C"),COUNTIF(D13:D14,"C"),COUNTIF(D16:D18,"C"),COUNTIF(D20:D32,"C"),COUNTIF(D34:D41,"C"),COUNTIF(D43:D44,"C"),COUNTIF(D46:D50,"C"),COUNTIF(D52:D61,"C"),COUNTIF(D63:D66,"C"),COUNTIF(D68:D81,"C"),COUNTIF(D83:D95,"C"),COUNTIF(D97:D107,"C"),COUNTIF(D109:D120,"C"))</f>
        <v>42</v>
      </c>
      <c r="E122" s="32">
        <f t="shared" si="48"/>
        <v>44</v>
      </c>
      <c r="F122" s="32">
        <f t="shared" si="48"/>
        <v>39</v>
      </c>
      <c r="G122" s="32">
        <f t="shared" si="48"/>
        <v>43</v>
      </c>
      <c r="H122" s="32">
        <f t="shared" si="48"/>
        <v>41</v>
      </c>
      <c r="I122" s="32">
        <f t="shared" si="48"/>
        <v>40</v>
      </c>
      <c r="J122" s="32">
        <f t="shared" si="48"/>
        <v>44</v>
      </c>
      <c r="K122" s="32">
        <f t="shared" si="48"/>
        <v>42</v>
      </c>
      <c r="L122" s="41"/>
      <c r="M122" s="41"/>
      <c r="N122" s="41"/>
      <c r="O122" s="41"/>
      <c r="R122" s="32"/>
      <c r="S122" s="32"/>
      <c r="AB122" s="41"/>
    </row>
    <row r="123" spans="1:28">
      <c r="B123" s="32"/>
      <c r="C123" s="32" t="s">
        <v>287</v>
      </c>
      <c r="D123" s="32">
        <f t="shared" ref="D123:K123" si="49">SUM(COUNTIF(D3:D11,"NC"),COUNTIF(D13:D14,"NC"),COUNTIF(D16:D18,"NC"),COUNTIF(D20:D32,"NC"),COUNTIF(D34:D41,"NC"),COUNTIF(D43:D44,"NC"),COUNTIF(D46:D50,"NC"),COUNTIF(D52:D61,"NC"),COUNTIF(D63:D66,"NC"),COUNTIF(D68:D81,"NC"),COUNTIF(D83:D95,"NC"),COUNTIF(D97:D107,"NC"),COUNTIF(D109:D120,"NC"))</f>
        <v>11</v>
      </c>
      <c r="E123" s="32">
        <f t="shared" si="49"/>
        <v>7</v>
      </c>
      <c r="F123" s="32">
        <f t="shared" si="49"/>
        <v>10</v>
      </c>
      <c r="G123" s="32">
        <f t="shared" si="49"/>
        <v>8</v>
      </c>
      <c r="H123" s="32">
        <f t="shared" si="49"/>
        <v>9</v>
      </c>
      <c r="I123" s="32">
        <f t="shared" si="49"/>
        <v>7</v>
      </c>
      <c r="J123" s="32">
        <f t="shared" si="49"/>
        <v>8</v>
      </c>
      <c r="K123" s="32">
        <f t="shared" si="49"/>
        <v>7</v>
      </c>
      <c r="L123" s="41"/>
      <c r="M123" s="41"/>
      <c r="N123" s="41"/>
      <c r="O123" s="41"/>
      <c r="R123" s="32"/>
      <c r="S123" s="32"/>
      <c r="AB123" s="41"/>
    </row>
    <row r="124" spans="1:28">
      <c r="B124" s="32"/>
      <c r="C124" s="32" t="s">
        <v>288</v>
      </c>
      <c r="D124" s="32">
        <f t="shared" ref="D124:K124" si="50">SUM(COUNTIF(D3:D11,"NA"),COUNTIF(D13:D14,"NA"),COUNTIF(D16:D18,"NA"),COUNTIF(D20:D32,"NA"),COUNTIF(D34:D41,"NA"),COUNTIF(D43:D44,"NA"),COUNTIF(D46:D50,"NA"),COUNTIF(D52:D61,"NA"),COUNTIF(D63:D66,"NA"),COUNTIF(D68:D81,"NA"),COUNTIF(D83:D95,"NA"),COUNTIF(D97:D107,"NA"),COUNTIF(D109:D120,"NA"))</f>
        <v>53</v>
      </c>
      <c r="E124" s="32">
        <f t="shared" si="50"/>
        <v>55</v>
      </c>
      <c r="F124" s="32">
        <f t="shared" si="50"/>
        <v>57</v>
      </c>
      <c r="G124" s="32">
        <f t="shared" si="50"/>
        <v>55</v>
      </c>
      <c r="H124" s="32">
        <f t="shared" si="50"/>
        <v>56</v>
      </c>
      <c r="I124" s="32">
        <f t="shared" si="50"/>
        <v>59</v>
      </c>
      <c r="J124" s="32">
        <f t="shared" si="50"/>
        <v>54</v>
      </c>
      <c r="K124" s="32">
        <f t="shared" si="50"/>
        <v>57</v>
      </c>
      <c r="L124" s="41"/>
      <c r="M124" s="41"/>
      <c r="N124" s="41"/>
      <c r="O124" s="41"/>
      <c r="R124" s="32"/>
      <c r="S124" s="32"/>
      <c r="AB124" s="41"/>
    </row>
    <row r="125" spans="1:28">
      <c r="B125" s="32"/>
      <c r="C125" s="32" t="s">
        <v>289</v>
      </c>
      <c r="D125">
        <f t="shared" ref="D125:K125" si="51">IF(AND(D122=0,D123=0),"NA",D122/(D122+D123))</f>
        <v>0.79245283018867929</v>
      </c>
      <c r="E125">
        <f t="shared" si="51"/>
        <v>0.86274509803921573</v>
      </c>
      <c r="F125">
        <f t="shared" si="51"/>
        <v>0.79591836734693877</v>
      </c>
      <c r="G125">
        <f t="shared" si="51"/>
        <v>0.84313725490196079</v>
      </c>
      <c r="H125">
        <f t="shared" si="51"/>
        <v>0.82</v>
      </c>
      <c r="I125">
        <f t="shared" si="51"/>
        <v>0.85106382978723405</v>
      </c>
      <c r="J125">
        <f t="shared" si="51"/>
        <v>0.84615384615384615</v>
      </c>
      <c r="K125">
        <f t="shared" si="51"/>
        <v>0.8571428571428571</v>
      </c>
      <c r="L125" s="41" t="e">
        <f>IF(AND(#REF!&lt;&gt;0,#REF!&lt;&gt;0),"ok","ko")</f>
        <v>#REF!</v>
      </c>
      <c r="M125" s="41"/>
      <c r="N125" s="41"/>
      <c r="O125" s="41"/>
      <c r="R125" s="32"/>
      <c r="S125" s="32"/>
      <c r="AB125" s="41"/>
    </row>
  </sheetData>
  <conditionalFormatting sqref="D3:K11">
    <cfRule type="expression" dxfId="56" priority="7" stopIfTrue="1">
      <formula>D3="NA"</formula>
    </cfRule>
    <cfRule type="expression" dxfId="55" priority="8" stopIfTrue="1">
      <formula>D3="C"</formula>
    </cfRule>
    <cfRule type="expression" dxfId="54" priority="9" stopIfTrue="1">
      <formula>D3="NC"</formula>
    </cfRule>
  </conditionalFormatting>
  <conditionalFormatting sqref="D13:K14">
    <cfRule type="expression" dxfId="53" priority="4" stopIfTrue="1">
      <formula>D13="NA"</formula>
    </cfRule>
    <cfRule type="expression" dxfId="52" priority="5" stopIfTrue="1">
      <formula>D13="C"</formula>
    </cfRule>
    <cfRule type="expression" dxfId="51" priority="6" stopIfTrue="1">
      <formula>D13="NC"</formula>
    </cfRule>
  </conditionalFormatting>
  <conditionalFormatting sqref="D16:K18 D20:K32 D34:K41 D43:K44 D46:K50 D52:K61 D63:K66 D68:K81 D83:K95 D97:K107 D109:K120">
    <cfRule type="expression" dxfId="50" priority="1" stopIfTrue="1">
      <formula>D16="NA"</formula>
    </cfRule>
    <cfRule type="expression" dxfId="49" priority="2" stopIfTrue="1">
      <formula>D16="C"</formula>
    </cfRule>
    <cfRule type="expression" dxfId="48" priority="3" stopIfTrue="1">
      <formula>D16="NC"</formula>
    </cfRule>
  </conditionalFormatting>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workbookViewId="0">
      <selection activeCell="F56" sqref="F56"/>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1023" width="9.77734375" customWidth="1"/>
    <col min="1024" max="1024" width="12" customWidth="1"/>
  </cols>
  <sheetData>
    <row r="1" spans="1:1023" ht="15.75">
      <c r="A1" s="67" t="str">
        <f>Échantillon!A1</f>
        <v>RGAA 4.1 – GRILLE D'ÉVALUATION</v>
      </c>
      <c r="B1" s="67"/>
      <c r="C1" s="67"/>
      <c r="D1" s="67"/>
      <c r="E1" s="67"/>
      <c r="F1" s="67"/>
      <c r="G1" s="67"/>
    </row>
    <row r="2" spans="1:1023">
      <c r="A2" s="78" t="e">
        <f>CONCATENATE(Échantillon!B9," : ",Échantillon!#REF!)</f>
        <v>#REF!</v>
      </c>
      <c r="B2" s="78"/>
      <c r="C2" s="78"/>
      <c r="D2" s="78"/>
      <c r="E2" s="78"/>
      <c r="F2" s="78"/>
      <c r="G2" s="78"/>
    </row>
    <row r="3" spans="1:1023" ht="57.4" customHeight="1">
      <c r="A3" s="12" t="s">
        <v>43</v>
      </c>
      <c r="B3" s="12" t="s">
        <v>44</v>
      </c>
      <c r="C3" s="13" t="s">
        <v>45</v>
      </c>
      <c r="D3" s="12" t="s">
        <v>272</v>
      </c>
      <c r="E3" s="12" t="s">
        <v>290</v>
      </c>
      <c r="F3" s="13" t="s">
        <v>291</v>
      </c>
      <c r="G3" s="13" t="s">
        <v>292</v>
      </c>
    </row>
    <row r="4" spans="1:1023" ht="22.5">
      <c r="A4" s="72" t="str">
        <f>Critères!$A$3</f>
        <v>IMAGES</v>
      </c>
      <c r="B4" s="43" t="str">
        <f>Critères!B3</f>
        <v>1.1</v>
      </c>
      <c r="C4" s="15" t="str">
        <f>Critères!C3</f>
        <v>Chaque image porteuse d’information a-t-elle une alternative textuelle ?</v>
      </c>
      <c r="D4" s="11" t="s">
        <v>273</v>
      </c>
      <c r="E4" t="s">
        <v>293</v>
      </c>
      <c r="F4" s="15"/>
      <c r="G4" s="15"/>
      <c r="H4"/>
    </row>
    <row r="5" spans="1:1023" ht="45">
      <c r="A5" s="72"/>
      <c r="B5" s="43" t="str">
        <f>Critères!B4</f>
        <v>1.2</v>
      </c>
      <c r="C5" s="15" t="str">
        <f>Critères!C4</f>
        <v>Chaque image de décoration est-elle correctement ignorée par les technologies d’assistance ?</v>
      </c>
      <c r="D5" s="11" t="s">
        <v>274</v>
      </c>
      <c r="E5" s="16" t="s">
        <v>293</v>
      </c>
      <c r="F5" s="15" t="s">
        <v>294</v>
      </c>
      <c r="G5" s="15"/>
      <c r="AMD5" s="44"/>
      <c r="AME5" s="44"/>
      <c r="AMF5" s="44"/>
      <c r="AMG5" s="44"/>
      <c r="AMH5" s="44"/>
      <c r="AMI5" s="44"/>
    </row>
    <row r="6" spans="1:1023"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1023"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1023"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1023" ht="22.7" customHeight="1">
      <c r="A9" s="72"/>
      <c r="B9" s="43" t="str">
        <f>Critères!B8</f>
        <v>1.6</v>
      </c>
      <c r="C9" s="15" t="str">
        <f>Critères!C8</f>
        <v>Chaque image porteuse d’information a-t-elle, si nécessaire, une description détaillée ?</v>
      </c>
      <c r="D9" s="11" t="s">
        <v>275</v>
      </c>
      <c r="E9" s="16" t="s">
        <v>293</v>
      </c>
      <c r="F9" s="15"/>
      <c r="G9" s="15"/>
    </row>
    <row r="10" spans="1:1023" ht="24.95" customHeight="1">
      <c r="A10" s="72"/>
      <c r="B10" s="43" t="str">
        <f>Critères!B9</f>
        <v>1.7</v>
      </c>
      <c r="C10" s="15" t="str">
        <f>Critères!C9</f>
        <v>Pour chaque image porteuse d’information ayant une description détaillée, cette description est-elle pertinente ?</v>
      </c>
      <c r="D10" s="11" t="s">
        <v>275</v>
      </c>
      <c r="E10" s="16" t="s">
        <v>293</v>
      </c>
      <c r="F10" s="15"/>
      <c r="G10" s="15"/>
    </row>
    <row r="11" spans="1:1023" ht="41.25" customHeight="1">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1023" ht="27.75" customHeight="1">
      <c r="A12" s="72"/>
      <c r="B12" s="43" t="str">
        <f>Critères!B11</f>
        <v>1.9</v>
      </c>
      <c r="C12" s="15" t="str">
        <f>Critères!C11</f>
        <v>Chaque légende d’image est-elle, si nécessaire, correctement reliée à l’image correspondante ?</v>
      </c>
      <c r="D12" s="11" t="s">
        <v>275</v>
      </c>
      <c r="E12" t="s">
        <v>293</v>
      </c>
      <c r="F12" s="15"/>
      <c r="G12" s="15"/>
    </row>
    <row r="13" spans="1:1023" ht="15.75">
      <c r="A13" s="72" t="str">
        <f>Critères!$A$12</f>
        <v>CADRES</v>
      </c>
      <c r="B13" s="43" t="str">
        <f>Critères!B12</f>
        <v>2.1</v>
      </c>
      <c r="C13" s="15" t="str">
        <f>Critères!C12</f>
        <v>Chaque cadre a-t-il un titre de cadre ?</v>
      </c>
      <c r="D13" s="11" t="s">
        <v>275</v>
      </c>
      <c r="E13" t="s">
        <v>293</v>
      </c>
      <c r="F13" s="53"/>
      <c r="G13" s="15"/>
    </row>
    <row r="14" spans="1:1023" ht="33.6" customHeight="1">
      <c r="A14" s="72"/>
      <c r="B14" s="43" t="str">
        <f>Critères!B13</f>
        <v>2.2</v>
      </c>
      <c r="C14" s="15" t="str">
        <f>Critères!C13</f>
        <v>Pour chaque cadre ayant un titre de cadre, ce titre de cadre est-il pertinent ?</v>
      </c>
      <c r="D14" s="11" t="s">
        <v>275</v>
      </c>
      <c r="E14" t="s">
        <v>293</v>
      </c>
      <c r="F14" s="15"/>
      <c r="G14" s="15"/>
    </row>
    <row r="15" spans="1:1023" ht="33.7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1023"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33.75">
      <c r="A40" s="72"/>
      <c r="B40" s="43" t="str">
        <f>Critères!B39</f>
        <v>6.2</v>
      </c>
      <c r="C40" s="15" t="str">
        <f>Critères!C39</f>
        <v>Dans chaque page web, chaque lien a-t-il un intitulé ?</v>
      </c>
      <c r="D40" s="11" t="s">
        <v>274</v>
      </c>
      <c r="E40" s="16" t="s">
        <v>293</v>
      </c>
      <c r="F40" s="15" t="s">
        <v>296</v>
      </c>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56.25">
      <c r="A56" s="72" t="str">
        <f>Critères!$A$55</f>
        <v>STRUCTURATION</v>
      </c>
      <c r="B56" s="43" t="str">
        <f>Critères!B55</f>
        <v>9.1</v>
      </c>
      <c r="C56" s="15" t="str">
        <f>Critères!C55</f>
        <v>Dans chaque page web, l’information est-elle structurée par l’utilisation appropriée de titres ?</v>
      </c>
      <c r="D56" s="11" t="s">
        <v>274</v>
      </c>
      <c r="E56" s="16" t="s">
        <v>293</v>
      </c>
      <c r="F56" s="15" t="s">
        <v>297</v>
      </c>
      <c r="G56" s="15"/>
    </row>
    <row r="57" spans="1:7" ht="33.75">
      <c r="A57" s="72"/>
      <c r="B57" s="43" t="str">
        <f>Critères!B56</f>
        <v>9.2</v>
      </c>
      <c r="C57" s="15" t="str">
        <f>Critères!C56</f>
        <v>Dans chaque page web, la structure du document est-elle cohérente (hors cas particuliers) ?</v>
      </c>
      <c r="D57" s="11" t="s">
        <v>274</v>
      </c>
      <c r="E57" s="16" t="s">
        <v>293</v>
      </c>
      <c r="F57" s="15" t="s">
        <v>298</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273</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274</v>
      </c>
      <c r="E60" s="16" t="s">
        <v>293</v>
      </c>
      <c r="F60" s="15" t="s">
        <v>299</v>
      </c>
      <c r="G60" s="15"/>
    </row>
    <row r="61" spans="1:7" ht="33.75">
      <c r="A61" s="72"/>
      <c r="B61" s="43" t="str">
        <f>Critères!B60</f>
        <v>10.2</v>
      </c>
      <c r="C61" s="15" t="str">
        <f>Critères!C60</f>
        <v>Dans chaque page web, le contenu visible porteur d’information reste-t-il présent lorsque les feuilles de styles sont désactivées ?</v>
      </c>
      <c r="D61" s="11" t="s">
        <v>274</v>
      </c>
      <c r="E61" s="16" t="s">
        <v>293</v>
      </c>
      <c r="F61" s="15" t="s">
        <v>300</v>
      </c>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t="s">
        <v>301</v>
      </c>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273</v>
      </c>
      <c r="E65" s="16" t="s">
        <v>293</v>
      </c>
      <c r="F65" s="15"/>
      <c r="G65" s="15"/>
    </row>
    <row r="66" spans="1:7" ht="56.25">
      <c r="A66" s="72"/>
      <c r="B66" s="43" t="str">
        <f>Critères!B65</f>
        <v>10.7</v>
      </c>
      <c r="C66" s="15" t="str">
        <f>Critères!C65</f>
        <v>Dans chaque page web, pour chaque élément recevant le focus, la prise de focus est-elle visible ?</v>
      </c>
      <c r="D66" s="11" t="s">
        <v>274</v>
      </c>
      <c r="E66" s="16" t="s">
        <v>293</v>
      </c>
      <c r="F66" s="15" t="s">
        <v>302</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45">
      <c r="A74" s="72" t="str">
        <f>Critères!$A$73</f>
        <v>FORMULAIRES</v>
      </c>
      <c r="B74" s="43" t="str">
        <f>Critères!B73</f>
        <v>11.1</v>
      </c>
      <c r="C74" s="15" t="str">
        <f>Critères!C73</f>
        <v>Chaque champ de formulaire a-t-il une étiquette ?</v>
      </c>
      <c r="D74" s="11" t="s">
        <v>274</v>
      </c>
      <c r="E74" s="16" t="s">
        <v>293</v>
      </c>
      <c r="F74" s="15" t="s">
        <v>303</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275</v>
      </c>
      <c r="E78" s="16" t="s">
        <v>293</v>
      </c>
      <c r="F78" s="15"/>
      <c r="G78" s="15"/>
    </row>
    <row r="79" spans="1:7" ht="22.5">
      <c r="A79" s="72"/>
      <c r="B79" s="43" t="str">
        <f>Critères!B78</f>
        <v>11.6</v>
      </c>
      <c r="C79" s="15" t="str">
        <f>Critères!C78</f>
        <v>Dans chaque formulaire, chaque regroupement de champs de même nature a-t-il une légende ?</v>
      </c>
      <c r="D79" s="11" t="s">
        <v>275</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275</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22.5">
      <c r="A82" s="72"/>
      <c r="B82" s="43" t="str">
        <f>Critères!B81</f>
        <v>11.9</v>
      </c>
      <c r="C82" s="15" t="str">
        <f>Critères!C81</f>
        <v>Dans chaque formulaire, l’intitulé de chaque bouton est-il pertinent (hors cas particuliers) ?</v>
      </c>
      <c r="D82" s="11" t="s">
        <v>274</v>
      </c>
      <c r="E82" s="16" t="s">
        <v>293</v>
      </c>
      <c r="F82" s="15" t="s">
        <v>304</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33.75">
      <c r="A91" s="72"/>
      <c r="B91" s="43" t="str">
        <f>Critères!B90</f>
        <v>12.5</v>
      </c>
      <c r="C91" s="15" t="str">
        <f>Critères!C90</f>
        <v>Dans chaque ensemble de pages, le moteur de recherche est-il atteignable de manière identique ?</v>
      </c>
      <c r="D91" s="11" t="s">
        <v>275</v>
      </c>
      <c r="E91" s="16" t="s">
        <v>293</v>
      </c>
      <c r="F91" s="15" t="s">
        <v>305</v>
      </c>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273</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273</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274</v>
      </c>
      <c r="E107" s="16" t="s">
        <v>293</v>
      </c>
      <c r="F107" s="15" t="s">
        <v>306</v>
      </c>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7" priority="3" stopIfTrue="1" operator="equal">
      <formula>"C"</formula>
    </cfRule>
    <cfRule type="cellIs" dxfId="46" priority="4" stopIfTrue="1" operator="equal">
      <formula>"NC"</formula>
    </cfRule>
    <cfRule type="cellIs" dxfId="45" priority="5" stopIfTrue="1" operator="equal">
      <formula>"NA"</formula>
    </cfRule>
    <cfRule type="cellIs" dxfId="44" priority="6" stopIfTrue="1" operator="equal">
      <formula>"NT"</formula>
    </cfRule>
  </conditionalFormatting>
  <conditionalFormatting sqref="E4:E109">
    <cfRule type="cellIs" dxfId="43" priority="1" stopIfTrue="1" operator="equal">
      <formula>"D"</formula>
    </cfRule>
    <cfRule type="cellIs" dxfId="42" priority="2" stopIfTrue="1" operator="equal">
      <formula>"N"</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91" workbookViewId="0">
      <selection activeCell="F97" sqref="F97"/>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CONCATENATE(Échantillon!B10," : ",Échantillon!#REF!)</f>
        <v>#REF!</v>
      </c>
      <c r="B2" s="78"/>
      <c r="C2" s="78"/>
      <c r="D2" s="78"/>
      <c r="E2" s="78"/>
      <c r="F2" s="78"/>
      <c r="G2" s="78"/>
    </row>
    <row r="3" spans="1:8" ht="163.5" customHeight="1">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45">
      <c r="A5" s="72"/>
      <c r="B5" s="43" t="str">
        <f>Critères!B4</f>
        <v>1.2</v>
      </c>
      <c r="C5" s="15" t="str">
        <f>Critères!C4</f>
        <v>Chaque image de décoration est-elle correctement ignorée par les technologies d’assistance ?</v>
      </c>
      <c r="D5" s="11" t="s">
        <v>274</v>
      </c>
      <c r="E5" s="16" t="s">
        <v>293</v>
      </c>
      <c r="F5" s="15" t="s">
        <v>307</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22.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56.25">
      <c r="A56" s="72" t="str">
        <f>Critères!$A$55</f>
        <v>STRUCTURATION</v>
      </c>
      <c r="B56" s="43" t="str">
        <f>Critères!B55</f>
        <v>9.1</v>
      </c>
      <c r="C56" s="15" t="str">
        <f>Critères!C55</f>
        <v>Dans chaque page web, l’information est-elle structurée par l’utilisation appropriée de titres ?</v>
      </c>
      <c r="D56" s="11" t="s">
        <v>274</v>
      </c>
      <c r="E56" s="16" t="s">
        <v>293</v>
      </c>
      <c r="F56" s="15" t="s">
        <v>297</v>
      </c>
      <c r="G56" s="15"/>
    </row>
    <row r="57" spans="1:7" ht="22.5">
      <c r="A57" s="72"/>
      <c r="B57" s="43" t="str">
        <f>Critères!B56</f>
        <v>9.2</v>
      </c>
      <c r="C57" s="15" t="str">
        <f>Critères!C56</f>
        <v>Dans chaque page web, la structure du document est-elle cohérente (hors cas particuliers) ?</v>
      </c>
      <c r="D57" s="11" t="s">
        <v>273</v>
      </c>
      <c r="E57" s="16" t="s">
        <v>293</v>
      </c>
      <c r="F57" s="15"/>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275</v>
      </c>
      <c r="E65" s="16" t="s">
        <v>293</v>
      </c>
      <c r="F65" s="15"/>
      <c r="G65" s="15"/>
    </row>
    <row r="66" spans="1:7" ht="22.5">
      <c r="A66" s="72"/>
      <c r="B66" s="43" t="str">
        <f>Critères!B65</f>
        <v>10.7</v>
      </c>
      <c r="C66" s="15" t="str">
        <f>Critères!C65</f>
        <v>Dans chaque page web, pour chaque élément recevant le focus, la prise de focus est-elle visible ?</v>
      </c>
      <c r="D66" s="11" t="s">
        <v>274</v>
      </c>
      <c r="E66" s="16" t="s">
        <v>293</v>
      </c>
      <c r="F66" s="15" t="s">
        <v>308</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309</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273</v>
      </c>
      <c r="E78" s="16" t="s">
        <v>293</v>
      </c>
      <c r="F78" s="15"/>
      <c r="G78" s="15"/>
    </row>
    <row r="79" spans="1:7" ht="22.5">
      <c r="A79" s="72"/>
      <c r="B79" s="43" t="str">
        <f>Critères!B78</f>
        <v>11.6</v>
      </c>
      <c r="C79" s="15" t="str">
        <f>Critères!C78</f>
        <v>Dans chaque formulaire, chaque regroupement de champs de même nature a-t-il une légende ?</v>
      </c>
      <c r="D79" s="11" t="s">
        <v>273</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273</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22.5">
      <c r="A82" s="72"/>
      <c r="B82" s="43" t="str">
        <f>Critères!B81</f>
        <v>11.9</v>
      </c>
      <c r="C82" s="15" t="str">
        <f>Critères!C81</f>
        <v>Dans chaque formulaire, l’intitulé de chaque bouton est-il pertinent (hors cas particuliers) ?</v>
      </c>
      <c r="D82" s="11" t="s">
        <v>274</v>
      </c>
      <c r="E82" s="16" t="s">
        <v>293</v>
      </c>
      <c r="F82" s="15" t="s">
        <v>304</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15.7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274</v>
      </c>
      <c r="E97" s="16" t="s">
        <v>293</v>
      </c>
      <c r="F97" s="15" t="s">
        <v>310</v>
      </c>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1" priority="3" stopIfTrue="1" operator="equal">
      <formula>"C"</formula>
    </cfRule>
    <cfRule type="cellIs" dxfId="40" priority="4" stopIfTrue="1" operator="equal">
      <formula>"NC"</formula>
    </cfRule>
    <cfRule type="cellIs" dxfId="39" priority="5" stopIfTrue="1" operator="equal">
      <formula>"NA"</formula>
    </cfRule>
    <cfRule type="cellIs" dxfId="38" priority="6" stopIfTrue="1" operator="equal">
      <formula>"NT"</formula>
    </cfRule>
  </conditionalFormatting>
  <conditionalFormatting sqref="E4:E109">
    <cfRule type="cellIs" dxfId="37" priority="1" stopIfTrue="1" operator="equal">
      <formula>"D"</formula>
    </cfRule>
    <cfRule type="cellIs" dxfId="36" priority="2" stopIfTrue="1" operator="equal">
      <formula>"N"</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55" workbookViewId="0">
      <selection activeCell="F66" sqref="F66"/>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CONCATENATE(Échantillon!B11,"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45">
      <c r="A5" s="72"/>
      <c r="B5" s="43" t="str">
        <f>Critères!B4</f>
        <v>1.2</v>
      </c>
      <c r="C5" s="15" t="str">
        <f>Critères!C4</f>
        <v>Chaque image de décoration est-elle correctement ignorée par les technologies d’assistance ?</v>
      </c>
      <c r="D5" s="11" t="s">
        <v>274</v>
      </c>
      <c r="E5" s="16" t="s">
        <v>293</v>
      </c>
      <c r="F5" s="15" t="s">
        <v>311</v>
      </c>
      <c r="G5" s="15"/>
    </row>
    <row r="6" spans="1:8" ht="67.5">
      <c r="A6" s="72"/>
      <c r="B6" s="43" t="str">
        <f>Critères!B5</f>
        <v>1.3</v>
      </c>
      <c r="C6" s="15" t="str">
        <f>Critères!C5</f>
        <v>Pour chaque image porteuse d'information ayant une alternative textuelle, cette alternative est-elle pertinente (hors cas particuliers) ?</v>
      </c>
      <c r="D6" s="11" t="s">
        <v>274</v>
      </c>
      <c r="E6" s="16" t="s">
        <v>293</v>
      </c>
      <c r="F6" s="15" t="s">
        <v>312</v>
      </c>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22.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33.75">
      <c r="A40" s="72"/>
      <c r="B40" s="43" t="str">
        <f>Critères!B39</f>
        <v>6.2</v>
      </c>
      <c r="C40" s="15" t="str">
        <f>Critères!C39</f>
        <v>Dans chaque page web, chaque lien a-t-il un intitulé ?</v>
      </c>
      <c r="D40" s="11" t="s">
        <v>274</v>
      </c>
      <c r="E40" s="16" t="s">
        <v>293</v>
      </c>
      <c r="F40" s="15" t="s">
        <v>313</v>
      </c>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56.25">
      <c r="A56" s="72" t="str">
        <f>Critères!$A$55</f>
        <v>STRUCTURATION</v>
      </c>
      <c r="B56" s="43" t="str">
        <f>Critères!B55</f>
        <v>9.1</v>
      </c>
      <c r="C56" s="15" t="str">
        <f>Critères!C55</f>
        <v>Dans chaque page web, l’information est-elle structurée par l’utilisation appropriée de titres ?</v>
      </c>
      <c r="D56" s="11" t="s">
        <v>274</v>
      </c>
      <c r="E56" s="16" t="s">
        <v>293</v>
      </c>
      <c r="F56" s="15" t="s">
        <v>297</v>
      </c>
      <c r="G56" s="15"/>
    </row>
    <row r="57" spans="1:7" ht="22.5">
      <c r="A57" s="72"/>
      <c r="B57" s="43" t="str">
        <f>Critères!B56</f>
        <v>9.2</v>
      </c>
      <c r="C57" s="15" t="str">
        <f>Critères!C56</f>
        <v>Dans chaque page web, la structure du document est-elle cohérente (hors cas particuliers) ?</v>
      </c>
      <c r="D57" s="11" t="s">
        <v>274</v>
      </c>
      <c r="E57" s="16" t="s">
        <v>293</v>
      </c>
      <c r="F57" s="15" t="s">
        <v>314</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274</v>
      </c>
      <c r="E63" s="16" t="s">
        <v>293</v>
      </c>
      <c r="F63" s="15" t="s">
        <v>315</v>
      </c>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275</v>
      </c>
      <c r="E65" s="16" t="s">
        <v>293</v>
      </c>
      <c r="F65" s="15"/>
      <c r="G65" s="15"/>
    </row>
    <row r="66" spans="1:7" ht="22.5">
      <c r="A66" s="72"/>
      <c r="B66" s="43" t="str">
        <f>Critères!B65</f>
        <v>10.7</v>
      </c>
      <c r="C66" s="15" t="str">
        <f>Critères!C65</f>
        <v>Dans chaque page web, pour chaque élément recevant le focus, la prise de focus est-elle visible ?</v>
      </c>
      <c r="D66" s="11" t="s">
        <v>274</v>
      </c>
      <c r="E66" s="16" t="s">
        <v>293</v>
      </c>
      <c r="F66" s="15" t="s">
        <v>316</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317</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275</v>
      </c>
      <c r="E78" s="16" t="s">
        <v>293</v>
      </c>
      <c r="F78" s="15"/>
      <c r="G78" s="15"/>
    </row>
    <row r="79" spans="1:7" ht="22.5">
      <c r="A79" s="72"/>
      <c r="B79" s="43" t="str">
        <f>Critères!B78</f>
        <v>11.6</v>
      </c>
      <c r="C79" s="15" t="str">
        <f>Critères!C78</f>
        <v>Dans chaque formulaire, chaque regroupement de champs de même nature a-t-il une légende ?</v>
      </c>
      <c r="D79" s="11" t="s">
        <v>275</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275</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22.5">
      <c r="A82" s="72"/>
      <c r="B82" s="43" t="str">
        <f>Critères!B81</f>
        <v>11.9</v>
      </c>
      <c r="C82" s="15" t="str">
        <f>Critères!C81</f>
        <v>Dans chaque formulaire, l’intitulé de chaque bouton est-il pertinent (hors cas particuliers) ?</v>
      </c>
      <c r="D82" s="11" t="s">
        <v>274</v>
      </c>
      <c r="E82" s="16" t="s">
        <v>293</v>
      </c>
      <c r="F82" s="15" t="s">
        <v>304</v>
      </c>
      <c r="G82" s="15"/>
    </row>
    <row r="83" spans="1:7" ht="22.5">
      <c r="A83" s="72"/>
      <c r="B83" s="43" t="str">
        <f>Critères!B82</f>
        <v>11.10</v>
      </c>
      <c r="C83" s="15" t="str">
        <f>Critères!C82</f>
        <v>Dans chaque formulaire, le contrôle de saisie est-il utilisé de manière pertinente (hors cas particuliers) ?</v>
      </c>
      <c r="D83" s="11" t="s">
        <v>273</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3" stopIfTrue="1" operator="equal">
      <formula>"C"</formula>
    </cfRule>
    <cfRule type="cellIs" dxfId="34" priority="4" stopIfTrue="1" operator="equal">
      <formula>"NC"</formula>
    </cfRule>
    <cfRule type="cellIs" dxfId="33" priority="5" stopIfTrue="1" operator="equal">
      <formula>"NA"</formula>
    </cfRule>
    <cfRule type="cellIs" dxfId="32" priority="6" stopIfTrue="1" operator="equal">
      <formula>"NT"</formula>
    </cfRule>
  </conditionalFormatting>
  <conditionalFormatting sqref="E4:E109">
    <cfRule type="cellIs" dxfId="31" priority="1" stopIfTrue="1" operator="equal">
      <formula>"D"</formula>
    </cfRule>
    <cfRule type="cellIs" dxfId="30" priority="2" stopIfTrue="1" operator="equal">
      <formula>"N"</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88" workbookViewId="0">
      <selection activeCell="F94" sqref="F94"/>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CONCATENATE(Échantillon!B12,"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45">
      <c r="A5" s="72"/>
      <c r="B5" s="43" t="str">
        <f>Critères!B4</f>
        <v>1.2</v>
      </c>
      <c r="C5" s="15" t="str">
        <f>Critères!C4</f>
        <v>Chaque image de décoration est-elle correctement ignorée par les technologies d’assistance ?</v>
      </c>
      <c r="D5" s="11" t="s">
        <v>274</v>
      </c>
      <c r="E5" s="16" t="s">
        <v>293</v>
      </c>
      <c r="F5" s="15" t="s">
        <v>311</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22.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78.75">
      <c r="A56" s="72" t="str">
        <f>Critères!$A$55</f>
        <v>STRUCTURATION</v>
      </c>
      <c r="B56" s="43" t="str">
        <f>Critères!B55</f>
        <v>9.1</v>
      </c>
      <c r="C56" s="15" t="str">
        <f>Critères!C55</f>
        <v>Dans chaque page web, l’information est-elle structurée par l’utilisation appropriée de titres ?</v>
      </c>
      <c r="D56" s="11" t="s">
        <v>274</v>
      </c>
      <c r="E56" s="16" t="s">
        <v>293</v>
      </c>
      <c r="F56" s="15" t="s">
        <v>318</v>
      </c>
      <c r="G56" s="15"/>
    </row>
    <row r="57" spans="1:7" ht="22.5">
      <c r="A57" s="72"/>
      <c r="B57" s="43" t="str">
        <f>Critères!B56</f>
        <v>9.2</v>
      </c>
      <c r="C57" s="15" t="str">
        <f>Critères!C56</f>
        <v>Dans chaque page web, la structure du document est-elle cohérente (hors cas particuliers) ?</v>
      </c>
      <c r="D57" s="11" t="s">
        <v>273</v>
      </c>
      <c r="E57" s="16" t="s">
        <v>293</v>
      </c>
      <c r="F57" s="15"/>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274</v>
      </c>
      <c r="E63" s="16" t="s">
        <v>293</v>
      </c>
      <c r="F63" s="15" t="s">
        <v>319</v>
      </c>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275</v>
      </c>
      <c r="E65" s="16" t="s">
        <v>293</v>
      </c>
      <c r="F65" s="15"/>
      <c r="G65" s="15"/>
    </row>
    <row r="66" spans="1:7" ht="33.75">
      <c r="A66" s="72"/>
      <c r="B66" s="43" t="str">
        <f>Critères!B65</f>
        <v>10.7</v>
      </c>
      <c r="C66" s="15" t="str">
        <f>Critères!C65</f>
        <v>Dans chaque page web, pour chaque élément recevant le focus, la prise de focus est-elle visible ?</v>
      </c>
      <c r="D66" s="11" t="s">
        <v>274</v>
      </c>
      <c r="E66" s="16" t="s">
        <v>293</v>
      </c>
      <c r="F66" s="15" t="s">
        <v>320</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321</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273</v>
      </c>
      <c r="E78" s="16" t="s">
        <v>293</v>
      </c>
      <c r="F78" s="15"/>
      <c r="G78" s="15"/>
    </row>
    <row r="79" spans="1:7" ht="22.5">
      <c r="A79" s="72"/>
      <c r="B79" s="43" t="str">
        <f>Critères!B78</f>
        <v>11.6</v>
      </c>
      <c r="C79" s="15" t="str">
        <f>Critères!C78</f>
        <v>Dans chaque formulaire, chaque regroupement de champs de même nature a-t-il une légende ?</v>
      </c>
      <c r="D79" s="11" t="s">
        <v>273</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273</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56.25">
      <c r="A82" s="72"/>
      <c r="B82" s="43" t="str">
        <f>Critères!B81</f>
        <v>11.9</v>
      </c>
      <c r="C82" s="15" t="str">
        <f>Critères!C81</f>
        <v>Dans chaque formulaire, l’intitulé de chaque bouton est-il pertinent (hors cas particuliers) ?</v>
      </c>
      <c r="D82" s="11" t="s">
        <v>274</v>
      </c>
      <c r="E82" s="16" t="s">
        <v>293</v>
      </c>
      <c r="F82" s="15" t="s">
        <v>322</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t="s">
        <v>323</v>
      </c>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274</v>
      </c>
      <c r="E94" s="16" t="s">
        <v>293</v>
      </c>
      <c r="F94" s="15" t="s">
        <v>324</v>
      </c>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3" stopIfTrue="1" operator="equal">
      <formula>"C"</formula>
    </cfRule>
    <cfRule type="cellIs" dxfId="28" priority="4" stopIfTrue="1" operator="equal">
      <formula>"NC"</formula>
    </cfRule>
    <cfRule type="cellIs" dxfId="27" priority="5" stopIfTrue="1" operator="equal">
      <formula>"NA"</formula>
    </cfRule>
    <cfRule type="cellIs" dxfId="26" priority="6" stopIfTrue="1" operator="equal">
      <formula>"NT"</formula>
    </cfRule>
  </conditionalFormatting>
  <conditionalFormatting sqref="E4:E109">
    <cfRule type="cellIs" dxfId="25" priority="1" stopIfTrue="1" operator="equal">
      <formula>"D"</formula>
    </cfRule>
    <cfRule type="cellIs" dxfId="24" priority="2" stopIfTrue="1" operator="equal">
      <formula>"N"</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28" workbookViewId="0">
      <selection activeCell="F39" sqref="F39"/>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CONCATENATE(Échantillon!B13,"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45">
      <c r="A5" s="72"/>
      <c r="B5" s="43" t="str">
        <f>Critères!B4</f>
        <v>1.2</v>
      </c>
      <c r="C5" s="15" t="str">
        <f>Critères!C4</f>
        <v>Chaque image de décoration est-elle correctement ignorée par les technologies d’assistance ?</v>
      </c>
      <c r="D5" s="11" t="s">
        <v>274</v>
      </c>
      <c r="E5" s="16" t="s">
        <v>293</v>
      </c>
      <c r="F5" s="15" t="s">
        <v>311</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67.5">
      <c r="A9" s="72"/>
      <c r="B9" s="43" t="str">
        <f>Critères!B8</f>
        <v>1.6</v>
      </c>
      <c r="C9" s="15" t="str">
        <f>Critères!C8</f>
        <v>Chaque image porteuse d’information a-t-elle, si nécessaire, une description détaillée ?</v>
      </c>
      <c r="D9" s="11" t="s">
        <v>274</v>
      </c>
      <c r="E9" s="16" t="s">
        <v>293</v>
      </c>
      <c r="F9" s="15" t="s">
        <v>325</v>
      </c>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22.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45">
      <c r="A39" s="72" t="str">
        <f>Critères!$A$38</f>
        <v>LIENS</v>
      </c>
      <c r="B39" s="43" t="str">
        <f>Critères!B38</f>
        <v>6.1</v>
      </c>
      <c r="C39" s="15" t="str">
        <f>Critères!C38</f>
        <v>Chaque lien est-il explicite (hors cas particuliers) ?</v>
      </c>
      <c r="D39" s="11" t="s">
        <v>274</v>
      </c>
      <c r="E39" s="16" t="s">
        <v>293</v>
      </c>
      <c r="F39" s="15" t="s">
        <v>326</v>
      </c>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56.25">
      <c r="A56" s="72" t="str">
        <f>Critères!$A$55</f>
        <v>STRUCTURATION</v>
      </c>
      <c r="B56" s="43" t="str">
        <f>Critères!B55</f>
        <v>9.1</v>
      </c>
      <c r="C56" s="15" t="str">
        <f>Critères!C55</f>
        <v>Dans chaque page web, l’information est-elle structurée par l’utilisation appropriée de titres ?</v>
      </c>
      <c r="D56" s="11" t="s">
        <v>274</v>
      </c>
      <c r="E56" s="16" t="s">
        <v>293</v>
      </c>
      <c r="F56" s="15" t="s">
        <v>327</v>
      </c>
      <c r="G56" s="15"/>
    </row>
    <row r="57" spans="1:7" ht="22.5">
      <c r="A57" s="72"/>
      <c r="B57" s="43" t="str">
        <f>Critères!B56</f>
        <v>9.2</v>
      </c>
      <c r="C57" s="15" t="str">
        <f>Critères!C56</f>
        <v>Dans chaque page web, la structure du document est-elle cohérente (hors cas particuliers) ?</v>
      </c>
      <c r="D57" s="11" t="s">
        <v>274</v>
      </c>
      <c r="E57" s="16" t="s">
        <v>293</v>
      </c>
      <c r="F57" s="15" t="s">
        <v>328</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273</v>
      </c>
      <c r="E65" s="16" t="s">
        <v>293</v>
      </c>
      <c r="F65" s="15"/>
      <c r="G65" s="15"/>
    </row>
    <row r="66" spans="1:7" ht="33.75">
      <c r="A66" s="72"/>
      <c r="B66" s="43" t="str">
        <f>Critères!B65</f>
        <v>10.7</v>
      </c>
      <c r="C66" s="15" t="str">
        <f>Critères!C65</f>
        <v>Dans chaque page web, pour chaque élément recevant le focus, la prise de focus est-elle visible ?</v>
      </c>
      <c r="D66" s="11" t="s">
        <v>274</v>
      </c>
      <c r="E66" s="16" t="s">
        <v>293</v>
      </c>
      <c r="F66" s="15" t="s">
        <v>320</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321</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275</v>
      </c>
      <c r="E78" s="16" t="s">
        <v>293</v>
      </c>
      <c r="F78" s="15"/>
      <c r="G78" s="15"/>
    </row>
    <row r="79" spans="1:7" ht="22.5">
      <c r="A79" s="72"/>
      <c r="B79" s="43" t="str">
        <f>Critères!B78</f>
        <v>11.6</v>
      </c>
      <c r="C79" s="15" t="str">
        <f>Critères!C78</f>
        <v>Dans chaque formulaire, chaque regroupement de champs de même nature a-t-il une légende ?</v>
      </c>
      <c r="D79" s="11" t="s">
        <v>275</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275</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33.75">
      <c r="A82" s="72"/>
      <c r="B82" s="43" t="str">
        <f>Critères!B81</f>
        <v>11.9</v>
      </c>
      <c r="C82" s="15" t="str">
        <f>Critères!C81</f>
        <v>Dans chaque formulaire, l’intitulé de chaque bouton est-il pertinent (hors cas particuliers) ?</v>
      </c>
      <c r="D82" s="11" t="s">
        <v>274</v>
      </c>
      <c r="E82" s="16" t="s">
        <v>293</v>
      </c>
      <c r="F82" s="15" t="s">
        <v>329</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3" stopIfTrue="1" operator="equal">
      <formula>"C"</formula>
    </cfRule>
    <cfRule type="cellIs" dxfId="22" priority="4" stopIfTrue="1" operator="equal">
      <formula>"NC"</formula>
    </cfRule>
    <cfRule type="cellIs" dxfId="21" priority="5" stopIfTrue="1" operator="equal">
      <formula>"NA"</formula>
    </cfRule>
    <cfRule type="cellIs" dxfId="20" priority="6" stopIfTrue="1" operator="equal">
      <formula>"NT"</formula>
    </cfRule>
  </conditionalFormatting>
  <conditionalFormatting sqref="E4:E109">
    <cfRule type="cellIs" dxfId="19" priority="1" stopIfTrue="1" operator="equal">
      <formula>"D"</formula>
    </cfRule>
    <cfRule type="cellIs" dxfId="18" priority="2" stopIfTrue="1" operator="equal">
      <formula>"N"</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43" workbookViewId="0">
      <selection activeCell="F56" sqref="F56"/>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CONCATENATE(Échantillon!B14,"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33.75">
      <c r="A5" s="72"/>
      <c r="B5" s="43" t="str">
        <f>Critères!B4</f>
        <v>1.2</v>
      </c>
      <c r="C5" s="15" t="str">
        <f>Critères!C4</f>
        <v>Chaque image de décoration est-elle correctement ignorée par les technologies d’assistance ?</v>
      </c>
      <c r="D5" s="11" t="s">
        <v>274</v>
      </c>
      <c r="E5" s="16" t="s">
        <v>293</v>
      </c>
      <c r="F5" s="15" t="s">
        <v>330</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22.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56.25">
      <c r="A56" s="72" t="str">
        <f>Critères!$A$55</f>
        <v>STRUCTURATION</v>
      </c>
      <c r="B56" s="43" t="str">
        <f>Critères!B55</f>
        <v>9.1</v>
      </c>
      <c r="C56" s="15" t="str">
        <f>Critères!C55</f>
        <v>Dans chaque page web, l’information est-elle structurée par l’utilisation appropriée de titres ?</v>
      </c>
      <c r="D56" s="11" t="s">
        <v>274</v>
      </c>
      <c r="E56" s="16" t="s">
        <v>293</v>
      </c>
      <c r="F56" s="15" t="s">
        <v>331</v>
      </c>
      <c r="G56" s="15"/>
    </row>
    <row r="57" spans="1:7" ht="22.5">
      <c r="A57" s="72"/>
      <c r="B57" s="43" t="str">
        <f>Critères!B56</f>
        <v>9.2</v>
      </c>
      <c r="C57" s="15" t="str">
        <f>Critères!C56</f>
        <v>Dans chaque page web, la structure du document est-elle cohérente (hors cas particuliers) ?</v>
      </c>
      <c r="D57" s="11" t="s">
        <v>274</v>
      </c>
      <c r="E57" s="16" t="s">
        <v>293</v>
      </c>
      <c r="F57" s="15" t="s">
        <v>332</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273</v>
      </c>
      <c r="E65" s="16" t="s">
        <v>293</v>
      </c>
      <c r="F65" s="15"/>
      <c r="G65" s="15"/>
    </row>
    <row r="66" spans="1:7" ht="33.75">
      <c r="A66" s="72"/>
      <c r="B66" s="43" t="str">
        <f>Critères!B65</f>
        <v>10.7</v>
      </c>
      <c r="C66" s="15" t="str">
        <f>Critères!C65</f>
        <v>Dans chaque page web, pour chaque élément recevant le focus, la prise de focus est-elle visible ?</v>
      </c>
      <c r="D66" s="11" t="s">
        <v>274</v>
      </c>
      <c r="E66" s="16" t="s">
        <v>293</v>
      </c>
      <c r="F66" s="15" t="s">
        <v>333</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321</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275</v>
      </c>
      <c r="E78" s="16" t="s">
        <v>293</v>
      </c>
      <c r="F78" s="15"/>
      <c r="G78" s="15"/>
    </row>
    <row r="79" spans="1:7" ht="22.5">
      <c r="A79" s="72"/>
      <c r="B79" s="43" t="str">
        <f>Critères!B78</f>
        <v>11.6</v>
      </c>
      <c r="C79" s="15" t="str">
        <f>Critères!C78</f>
        <v>Dans chaque formulaire, chaque regroupement de champs de même nature a-t-il une légende ?</v>
      </c>
      <c r="D79" s="11" t="s">
        <v>275</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275</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33.75">
      <c r="A82" s="72"/>
      <c r="B82" s="43" t="str">
        <f>Critères!B81</f>
        <v>11.9</v>
      </c>
      <c r="C82" s="15" t="str">
        <f>Critères!C81</f>
        <v>Dans chaque formulaire, l’intitulé de chaque bouton est-il pertinent (hors cas particuliers) ?</v>
      </c>
      <c r="D82" s="11" t="s">
        <v>274</v>
      </c>
      <c r="E82" s="16" t="s">
        <v>293</v>
      </c>
      <c r="F82" s="15" t="s">
        <v>329</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275</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275</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3" stopIfTrue="1" operator="equal">
      <formula>"C"</formula>
    </cfRule>
    <cfRule type="cellIs" dxfId="16" priority="4" stopIfTrue="1" operator="equal">
      <formula>"NC"</formula>
    </cfRule>
    <cfRule type="cellIs" dxfId="15" priority="5" stopIfTrue="1" operator="equal">
      <formula>"NA"</formula>
    </cfRule>
    <cfRule type="cellIs" dxfId="14" priority="6" stopIfTrue="1" operator="equal">
      <formula>"NT"</formula>
    </cfRule>
  </conditionalFormatting>
  <conditionalFormatting sqref="E4:E109">
    <cfRule type="cellIs" dxfId="13" priority="1" stopIfTrue="1" operator="equal">
      <formula>"D"</formula>
    </cfRule>
    <cfRule type="cellIs" dxfId="12" priority="2" stopIfTrue="1" operator="equal">
      <formula>"N"</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workbookViewId="0">
      <selection activeCell="F51" sqref="F51"/>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CONCATENATE(Échantillon!B15,"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45">
      <c r="A5" s="72"/>
      <c r="B5" s="43" t="str">
        <f>Critères!B4</f>
        <v>1.2</v>
      </c>
      <c r="C5" s="15" t="str">
        <f>Critères!C4</f>
        <v>Chaque image de décoration est-elle correctement ignorée par les technologies d’assistance ?</v>
      </c>
      <c r="D5" s="11" t="s">
        <v>274</v>
      </c>
      <c r="E5" s="16" t="s">
        <v>293</v>
      </c>
      <c r="F5" s="15" t="s">
        <v>311</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33.7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33.75">
      <c r="A51" s="72"/>
      <c r="B51" s="43" t="str">
        <f>Critères!B50</f>
        <v>8.6</v>
      </c>
      <c r="C51" s="15" t="str">
        <f>Critères!C50</f>
        <v>Pour chaque page web ayant un titre de page, ce titre est-il pertinent ?</v>
      </c>
      <c r="D51" s="11" t="s">
        <v>274</v>
      </c>
      <c r="E51" s="16" t="s">
        <v>293</v>
      </c>
      <c r="F51" s="15" t="s">
        <v>334</v>
      </c>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78.75">
      <c r="A56" s="72" t="str">
        <f>Critères!$A$55</f>
        <v>STRUCTURATION</v>
      </c>
      <c r="B56" s="43" t="str">
        <f>Critères!B55</f>
        <v>9.1</v>
      </c>
      <c r="C56" s="15" t="str">
        <f>Critères!C55</f>
        <v>Dans chaque page web, l’information est-elle structurée par l’utilisation appropriée de titres ?</v>
      </c>
      <c r="D56" s="11" t="s">
        <v>274</v>
      </c>
      <c r="E56" s="16" t="s">
        <v>293</v>
      </c>
      <c r="F56" s="15" t="s">
        <v>335</v>
      </c>
      <c r="G56" s="15"/>
    </row>
    <row r="57" spans="1:7" ht="22.5">
      <c r="A57" s="72"/>
      <c r="B57" s="43" t="str">
        <f>Critères!B56</f>
        <v>9.2</v>
      </c>
      <c r="C57" s="15" t="str">
        <f>Critères!C56</f>
        <v>Dans chaque page web, la structure du document est-elle cohérente (hors cas particuliers) ?</v>
      </c>
      <c r="D57" s="11" t="s">
        <v>274</v>
      </c>
      <c r="E57" s="16" t="s">
        <v>293</v>
      </c>
      <c r="F57" s="15" t="s">
        <v>332</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273</v>
      </c>
      <c r="E65" s="16" t="s">
        <v>293</v>
      </c>
      <c r="F65" s="15"/>
      <c r="G65" s="15"/>
    </row>
    <row r="66" spans="1:7" ht="33.75">
      <c r="A66" s="72"/>
      <c r="B66" s="43" t="str">
        <f>Critères!B65</f>
        <v>10.7</v>
      </c>
      <c r="C66" s="15" t="str">
        <f>Critères!C65</f>
        <v>Dans chaque page web, pour chaque élément recevant le focus, la prise de focus est-elle visible ?</v>
      </c>
      <c r="D66" s="11" t="s">
        <v>274</v>
      </c>
      <c r="E66" s="16" t="s">
        <v>293</v>
      </c>
      <c r="F66" s="15" t="s">
        <v>336</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67.5">
      <c r="A74" s="72" t="str">
        <f>Critères!$A$73</f>
        <v>FORMULAIRES</v>
      </c>
      <c r="B74" s="43" t="str">
        <f>Critères!B73</f>
        <v>11.1</v>
      </c>
      <c r="C74" s="15" t="str">
        <f>Critères!C73</f>
        <v>Chaque champ de formulaire a-t-il une étiquette ?</v>
      </c>
      <c r="D74" s="11" t="s">
        <v>274</v>
      </c>
      <c r="E74" s="16" t="s">
        <v>293</v>
      </c>
      <c r="F74" s="15" t="s">
        <v>337</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273</v>
      </c>
      <c r="E78" s="16" t="s">
        <v>293</v>
      </c>
      <c r="F78" s="15"/>
      <c r="G78" s="15"/>
    </row>
    <row r="79" spans="1:7" ht="22.5">
      <c r="A79" s="72"/>
      <c r="B79" s="43" t="str">
        <f>Critères!B78</f>
        <v>11.6</v>
      </c>
      <c r="C79" s="15" t="str">
        <f>Critères!C78</f>
        <v>Dans chaque formulaire, chaque regroupement de champs de même nature a-t-il une légende ?</v>
      </c>
      <c r="D79" s="11" t="s">
        <v>273</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273</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56.25">
      <c r="A82" s="72"/>
      <c r="B82" s="43" t="str">
        <f>Critères!B81</f>
        <v>11.9</v>
      </c>
      <c r="C82" s="15" t="str">
        <f>Critères!C81</f>
        <v>Dans chaque formulaire, l’intitulé de chaque bouton est-il pertinent (hors cas particuliers) ?</v>
      </c>
      <c r="D82" s="11" t="s">
        <v>274</v>
      </c>
      <c r="E82" s="16" t="s">
        <v>293</v>
      </c>
      <c r="F82" s="15" t="s">
        <v>338</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3" stopIfTrue="1" operator="equal">
      <formula>"C"</formula>
    </cfRule>
    <cfRule type="cellIs" dxfId="10" priority="4" stopIfTrue="1" operator="equal">
      <formula>"NC"</formula>
    </cfRule>
    <cfRule type="cellIs" dxfId="9" priority="5" stopIfTrue="1" operator="equal">
      <formula>"NA"</formula>
    </cfRule>
    <cfRule type="cellIs" dxfId="8" priority="6" stopIfTrue="1" operator="equal">
      <formula>"NT"</formula>
    </cfRule>
  </conditionalFormatting>
  <conditionalFormatting sqref="E4:E109">
    <cfRule type="cellIs" dxfId="7" priority="1" stopIfTrue="1" operator="equal">
      <formula>"D"</formula>
    </cfRule>
    <cfRule type="cellIs" dxfId="6" priority="2" stopIfTrue="1" operator="equal">
      <formula>"N"</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workbookViewId="0">
      <selection activeCell="F65" sqref="F65"/>
    </sheetView>
  </sheetViews>
  <sheetFormatPr defaultColWidth="12" defaultRowHeight="15"/>
  <cols>
    <col min="1" max="1" width="3.77734375" customWidth="1"/>
    <col min="2" max="2" width="4.33203125" style="45"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67" t="str">
        <f>Échantillon!A1</f>
        <v>RGAA 4.1 – GRILLE D'ÉVALUATION</v>
      </c>
      <c r="B1" s="67"/>
      <c r="C1" s="67"/>
      <c r="D1" s="67"/>
      <c r="E1" s="67"/>
      <c r="F1" s="67"/>
      <c r="G1" s="67"/>
    </row>
    <row r="2" spans="1:8">
      <c r="A2" s="78" t="e">
        <f>CONCATENATE(Échantillon!#REF!," : ",Échantillon!#REF!)</f>
        <v>#REF!</v>
      </c>
      <c r="B2" s="78"/>
      <c r="C2" s="78"/>
      <c r="D2" s="78"/>
      <c r="E2" s="78"/>
      <c r="F2" s="78"/>
      <c r="G2" s="78"/>
    </row>
    <row r="3" spans="1:8" ht="54.75">
      <c r="A3" s="12" t="s">
        <v>43</v>
      </c>
      <c r="B3" s="12" t="s">
        <v>44</v>
      </c>
      <c r="C3" s="13" t="s">
        <v>45</v>
      </c>
      <c r="D3" s="12" t="s">
        <v>272</v>
      </c>
      <c r="E3" s="12" t="s">
        <v>290</v>
      </c>
      <c r="F3" s="13" t="s">
        <v>291</v>
      </c>
      <c r="G3" s="13" t="s">
        <v>292</v>
      </c>
    </row>
    <row r="4" spans="1:8" ht="22.5">
      <c r="A4" s="72" t="str">
        <f>Critères!$A$3</f>
        <v>IMAGES</v>
      </c>
      <c r="B4" s="43" t="str">
        <f>Critères!B3</f>
        <v>1.1</v>
      </c>
      <c r="C4" s="15" t="str">
        <f>Critères!C3</f>
        <v>Chaque image porteuse d’information a-t-elle une alternative textuelle ?</v>
      </c>
      <c r="D4" s="11" t="s">
        <v>273</v>
      </c>
      <c r="E4" t="s">
        <v>293</v>
      </c>
      <c r="F4" s="15"/>
      <c r="G4" s="15"/>
      <c r="H4"/>
    </row>
    <row r="5" spans="1:8" ht="33.75">
      <c r="A5" s="72"/>
      <c r="B5" s="43" t="str">
        <f>Critères!B4</f>
        <v>1.2</v>
      </c>
      <c r="C5" s="15" t="str">
        <f>Critères!C4</f>
        <v>Chaque image de décoration est-elle correctement ignorée par les technologies d’assistance ?</v>
      </c>
      <c r="D5" s="11" t="s">
        <v>274</v>
      </c>
      <c r="E5" s="16" t="s">
        <v>293</v>
      </c>
      <c r="F5" s="15" t="s">
        <v>330</v>
      </c>
      <c r="G5" s="15"/>
    </row>
    <row r="6" spans="1:8" ht="33.75">
      <c r="A6" s="72"/>
      <c r="B6" s="43" t="str">
        <f>Critères!B5</f>
        <v>1.3</v>
      </c>
      <c r="C6" s="15" t="str">
        <f>Critères!C5</f>
        <v>Pour chaque image porteuse d'information ayant une alternative textuelle, cette alternative est-elle pertinente (hors cas particuliers) ?</v>
      </c>
      <c r="D6" s="11" t="s">
        <v>273</v>
      </c>
      <c r="E6" s="16" t="s">
        <v>293</v>
      </c>
      <c r="F6" s="15"/>
      <c r="G6" s="15"/>
    </row>
    <row r="7" spans="1:8" ht="33.75">
      <c r="A7" s="72"/>
      <c r="B7" s="43" t="str">
        <f>Critères!B6</f>
        <v>1.4</v>
      </c>
      <c r="C7" s="15" t="str">
        <f>Critères!C6</f>
        <v>Pour chaque image utilisée comme CAPTCHA ou comme image-test, ayant une alternative textuelle, cette alternative permet-elle d’identifier la nature et la fonction de l’image ?</v>
      </c>
      <c r="D7" s="11" t="s">
        <v>275</v>
      </c>
      <c r="E7" s="16" t="s">
        <v>293</v>
      </c>
      <c r="F7" s="15"/>
      <c r="G7" s="15"/>
    </row>
    <row r="8" spans="1:8" ht="33.75">
      <c r="A8" s="72"/>
      <c r="B8" s="43" t="str">
        <f>Critères!B7</f>
        <v>1.5</v>
      </c>
      <c r="C8" s="15" t="str">
        <f>Critères!C7</f>
        <v>Pour chaque image utilisée comme CAPTCHA, une solution d’accès alternatif au contenu ou à la fonction du CAPTCHA est-elle présente ?</v>
      </c>
      <c r="D8" s="11" t="s">
        <v>275</v>
      </c>
      <c r="E8" s="54" t="s">
        <v>293</v>
      </c>
      <c r="F8" s="16"/>
      <c r="G8" s="15"/>
    </row>
    <row r="9" spans="1:8" ht="22.5">
      <c r="A9" s="72"/>
      <c r="B9" s="43" t="str">
        <f>Critères!B8</f>
        <v>1.6</v>
      </c>
      <c r="C9" s="15" t="str">
        <f>Critères!C8</f>
        <v>Chaque image porteuse d’information a-t-elle, si nécessaire, une description détaillée ?</v>
      </c>
      <c r="D9" s="11" t="s">
        <v>275</v>
      </c>
      <c r="E9" s="16" t="s">
        <v>293</v>
      </c>
      <c r="F9" s="15"/>
      <c r="G9" s="15"/>
    </row>
    <row r="10" spans="1:8" ht="22.5">
      <c r="A10" s="72"/>
      <c r="B10" s="43" t="str">
        <f>Critères!B9</f>
        <v>1.7</v>
      </c>
      <c r="C10" s="15" t="str">
        <f>Critères!C9</f>
        <v>Pour chaque image porteuse d’information ayant une description détaillée, cette description est-elle pertinente ?</v>
      </c>
      <c r="D10" s="11" t="s">
        <v>275</v>
      </c>
      <c r="E10" s="16" t="s">
        <v>293</v>
      </c>
      <c r="F10" s="15"/>
      <c r="G10" s="15"/>
    </row>
    <row r="11" spans="1:8" ht="45">
      <c r="A11" s="72"/>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275</v>
      </c>
      <c r="E11" t="s">
        <v>293</v>
      </c>
      <c r="F11" s="15"/>
      <c r="G11" s="15"/>
    </row>
    <row r="12" spans="1:8" ht="22.5">
      <c r="A12" s="72"/>
      <c r="B12" s="43" t="str">
        <f>Critères!B11</f>
        <v>1.9</v>
      </c>
      <c r="C12" s="15" t="str">
        <f>Critères!C11</f>
        <v>Chaque légende d’image est-elle, si nécessaire, correctement reliée à l’image correspondante ?</v>
      </c>
      <c r="D12" s="11" t="s">
        <v>275</v>
      </c>
      <c r="E12" t="s">
        <v>293</v>
      </c>
      <c r="F12" s="15"/>
      <c r="G12" s="15"/>
    </row>
    <row r="13" spans="1:8" ht="15.75">
      <c r="A13" s="72" t="str">
        <f>Critères!$A$12</f>
        <v>CADRES</v>
      </c>
      <c r="B13" s="43" t="str">
        <f>Critères!B12</f>
        <v>2.1</v>
      </c>
      <c r="C13" s="15" t="str">
        <f>Critères!C12</f>
        <v>Chaque cadre a-t-il un titre de cadre ?</v>
      </c>
      <c r="D13" s="11" t="s">
        <v>275</v>
      </c>
      <c r="E13" t="s">
        <v>293</v>
      </c>
      <c r="F13" s="53"/>
      <c r="G13" s="15"/>
    </row>
    <row r="14" spans="1:8" ht="22.5">
      <c r="A14" s="72"/>
      <c r="B14" s="43" t="str">
        <f>Critères!B13</f>
        <v>2.2</v>
      </c>
      <c r="C14" s="15" t="str">
        <f>Critères!C13</f>
        <v>Pour chaque cadre ayant un titre de cadre, ce titre de cadre est-il pertinent ?</v>
      </c>
      <c r="D14" s="11" t="s">
        <v>275</v>
      </c>
      <c r="E14" t="s">
        <v>293</v>
      </c>
      <c r="F14" s="15"/>
      <c r="G14" s="15"/>
    </row>
    <row r="15" spans="1:8" ht="33.75">
      <c r="A15" s="72" t="str">
        <f>Critères!$A$14</f>
        <v>COULEURS</v>
      </c>
      <c r="B15" s="43" t="str">
        <f>Critères!B14</f>
        <v>3.1</v>
      </c>
      <c r="C15" s="15" t="str">
        <f>Critères!C14</f>
        <v>Dans chaque page web, l’information ne doit pas être donnée uniquement par la couleur. Cette règle est-elle respectée ?</v>
      </c>
      <c r="D15" s="11" t="s">
        <v>273</v>
      </c>
      <c r="E15" s="16" t="s">
        <v>293</v>
      </c>
      <c r="F15" s="15"/>
      <c r="G15" s="15"/>
    </row>
    <row r="16" spans="1:8" ht="45">
      <c r="A16" s="72"/>
      <c r="B16" s="43" t="str">
        <f>Critères!B15</f>
        <v>3.2</v>
      </c>
      <c r="C16" s="15" t="str">
        <f>Critères!C15</f>
        <v>Dans chaque page web, le contraste entre la couleur du texte et la couleur de son arrière-plan est-il suffisamment élevé (hors cas particuliers) ?</v>
      </c>
      <c r="D16" s="11" t="s">
        <v>274</v>
      </c>
      <c r="E16" s="16" t="s">
        <v>293</v>
      </c>
      <c r="F16" s="15" t="s">
        <v>295</v>
      </c>
      <c r="G16" s="15"/>
    </row>
    <row r="17" spans="1:7" ht="45">
      <c r="A17" s="72"/>
      <c r="B17" s="43" t="str">
        <f>Critères!B16</f>
        <v>3.3</v>
      </c>
      <c r="C17" s="15" t="str">
        <f>Critères!C16</f>
        <v>Dans chaque page web, les couleurs utilisées dans les composants d’interface ou les éléments graphiques porteurs d’informations sont-elles suffisamment contrastées (hors cas particuliers) ?</v>
      </c>
      <c r="D17" s="11" t="s">
        <v>273</v>
      </c>
      <c r="E17" s="16" t="s">
        <v>293</v>
      </c>
      <c r="F17" s="15"/>
      <c r="G17" s="15"/>
    </row>
    <row r="18" spans="1:7" ht="33.75">
      <c r="A18" s="72" t="str">
        <f>Critères!$A$17</f>
        <v>MULTIMÉDIA</v>
      </c>
      <c r="B18" s="43" t="str">
        <f>Critères!B17</f>
        <v>4.1</v>
      </c>
      <c r="C18" s="15" t="str">
        <f>Critères!C17</f>
        <v>Chaque média temporel pré-enregistré a-t-il, si nécessaire, une transcription textuelle ou une audiodescription (hors cas particuliers) ?</v>
      </c>
      <c r="D18" s="11" t="s">
        <v>275</v>
      </c>
      <c r="E18" s="16" t="s">
        <v>293</v>
      </c>
      <c r="F18" s="15"/>
      <c r="G18" s="15"/>
    </row>
    <row r="19" spans="1:7" ht="33.75">
      <c r="A19" s="72"/>
      <c r="B19" s="43" t="str">
        <f>Critères!B18</f>
        <v>4.2</v>
      </c>
      <c r="C19" s="15" t="str">
        <f>Critères!C18</f>
        <v>Pour chaque média temporel pré-enregistré ayant une transcription textuelle ou une audiodescription synchronisée, celles-ci sont-elles pertinentes (hors cas particuliers) ?</v>
      </c>
      <c r="D19" s="11" t="s">
        <v>275</v>
      </c>
      <c r="E19" s="16" t="s">
        <v>293</v>
      </c>
      <c r="F19" s="15"/>
      <c r="G19" s="15"/>
    </row>
    <row r="20" spans="1:7" ht="33.75">
      <c r="A20" s="72"/>
      <c r="B20" s="43" t="str">
        <f>Critères!B19</f>
        <v>4.3</v>
      </c>
      <c r="C20" s="15" t="str">
        <f>Critères!C19</f>
        <v>Chaque média temporel synchronisé pré-enregistré a-t-il, si nécessaire, des sous-titres synchronisés (hors cas particuliers) ?</v>
      </c>
      <c r="D20" s="11" t="s">
        <v>275</v>
      </c>
      <c r="E20" s="16" t="s">
        <v>293</v>
      </c>
      <c r="F20" s="15"/>
      <c r="G20" s="15"/>
    </row>
    <row r="21" spans="1:7" ht="33.75">
      <c r="A21" s="72"/>
      <c r="B21" s="43" t="str">
        <f>Critères!B20</f>
        <v>4.4</v>
      </c>
      <c r="C21" s="15" t="str">
        <f>Critères!C20</f>
        <v>Pour chaque média temporel synchronisé pré-enregistré ayant des sous-titres synchronisés, ces sous-titres sont-ils pertinents ?</v>
      </c>
      <c r="D21" s="11" t="s">
        <v>275</v>
      </c>
      <c r="E21" s="16" t="s">
        <v>293</v>
      </c>
      <c r="F21" s="15"/>
      <c r="G21" s="15"/>
    </row>
    <row r="22" spans="1:7" ht="22.5">
      <c r="A22" s="72"/>
      <c r="B22" s="43" t="str">
        <f>Critères!B21</f>
        <v>4.5</v>
      </c>
      <c r="C22" s="15" t="str">
        <f>Critères!C21</f>
        <v>Chaque média temporel pré-enregistré a-t-il, si nécessaire, une audiodescription synchronisée (hors cas particuliers) ?</v>
      </c>
      <c r="D22" s="11" t="s">
        <v>275</v>
      </c>
      <c r="E22" s="16" t="s">
        <v>293</v>
      </c>
      <c r="F22" s="15"/>
      <c r="G22" s="15"/>
    </row>
    <row r="23" spans="1:7" ht="22.5">
      <c r="A23" s="72"/>
      <c r="B23" s="43" t="str">
        <f>Critères!B22</f>
        <v>4.6</v>
      </c>
      <c r="C23" s="15" t="str">
        <f>Critères!C22</f>
        <v>Pour chaque média temporel pré-enregistré ayant une audiodescription synchronisée, celle-ci est-elle pertinente ?</v>
      </c>
      <c r="D23" s="11" t="s">
        <v>275</v>
      </c>
      <c r="E23" s="16" t="s">
        <v>293</v>
      </c>
      <c r="F23" s="15"/>
      <c r="G23" s="15"/>
    </row>
    <row r="24" spans="1:7" ht="22.5">
      <c r="A24" s="72"/>
      <c r="B24" s="43" t="str">
        <f>Critères!B23</f>
        <v>4.7</v>
      </c>
      <c r="C24" s="15" t="str">
        <f>Critères!C23</f>
        <v>Chaque média temporel est-il clairement identifiable (hors cas particuliers) ?</v>
      </c>
      <c r="D24" s="11" t="s">
        <v>275</v>
      </c>
      <c r="E24" s="16" t="s">
        <v>293</v>
      </c>
      <c r="F24" s="15"/>
      <c r="G24" s="15"/>
    </row>
    <row r="25" spans="1:7" ht="22.5">
      <c r="A25" s="72"/>
      <c r="B25" s="43" t="str">
        <f>Critères!B24</f>
        <v>4.8</v>
      </c>
      <c r="C25" s="15" t="str">
        <f>Critères!C24</f>
        <v>Chaque média non temporel a-t-il, si nécessaire, une alternative (hors cas particuliers) ?</v>
      </c>
      <c r="D25" s="11" t="s">
        <v>275</v>
      </c>
      <c r="E25" s="16" t="s">
        <v>293</v>
      </c>
      <c r="F25" s="15"/>
      <c r="G25" s="15"/>
    </row>
    <row r="26" spans="1:7" ht="22.5">
      <c r="A26" s="72"/>
      <c r="B26" s="43" t="str">
        <f>Critères!B25</f>
        <v>4.9</v>
      </c>
      <c r="C26" s="15" t="str">
        <f>Critères!C25</f>
        <v>Pour chaque média non temporel ayant une alternative, cette alternative est-elle pertinente ?</v>
      </c>
      <c r="D26" s="11" t="s">
        <v>275</v>
      </c>
      <c r="E26" s="16" t="s">
        <v>293</v>
      </c>
      <c r="F26" s="15"/>
      <c r="G26" s="15"/>
    </row>
    <row r="27" spans="1:7" ht="22.5">
      <c r="A27" s="72"/>
      <c r="B27" s="43" t="str">
        <f>Critères!B26</f>
        <v>4.10</v>
      </c>
      <c r="C27" s="15" t="str">
        <f>Critères!C26</f>
        <v>Chaque son déclenché automatiquement est-il contrôlable par l’utilisateur ?</v>
      </c>
      <c r="D27" s="11" t="s">
        <v>275</v>
      </c>
      <c r="E27" s="16" t="s">
        <v>293</v>
      </c>
      <c r="F27" s="15"/>
      <c r="G27" s="15"/>
    </row>
    <row r="28" spans="1:7" ht="33.75">
      <c r="A28" s="72"/>
      <c r="B28" s="43" t="str">
        <f>Critères!B27</f>
        <v>4.11</v>
      </c>
      <c r="C28" s="15" t="str">
        <f>Critères!C27</f>
        <v>La consultation de chaque média temporel est-elle, si nécessaire, contrôlable par le clavier et tout dispositif de pointage ?</v>
      </c>
      <c r="D28" s="11" t="s">
        <v>275</v>
      </c>
      <c r="E28" s="16" t="s">
        <v>293</v>
      </c>
      <c r="F28" s="15"/>
      <c r="G28" s="15"/>
    </row>
    <row r="29" spans="1:7" ht="22.5">
      <c r="A29" s="72"/>
      <c r="B29" s="43" t="str">
        <f>Critères!B28</f>
        <v>4.12</v>
      </c>
      <c r="C29" s="15" t="str">
        <f>Critères!C28</f>
        <v>La consultation de chaque média non temporel est-elle contrôlable par le clavier et tout dispositif de pointage ?</v>
      </c>
      <c r="D29" s="11" t="s">
        <v>275</v>
      </c>
      <c r="E29" s="16" t="s">
        <v>293</v>
      </c>
      <c r="F29" s="15"/>
      <c r="G29" s="15"/>
    </row>
    <row r="30" spans="1:7" ht="22.5">
      <c r="A30" s="72"/>
      <c r="B30" s="43" t="str">
        <f>Critères!B29</f>
        <v>4.13</v>
      </c>
      <c r="C30" s="15" t="str">
        <f>Critères!C29</f>
        <v>Chaque média temporel et non temporel est-il compatible avec les technologies d’assistance (hors cas particuliers) ?</v>
      </c>
      <c r="D30" s="11" t="s">
        <v>275</v>
      </c>
      <c r="E30" s="16" t="s">
        <v>293</v>
      </c>
      <c r="F30" s="15"/>
      <c r="G30" s="15"/>
    </row>
    <row r="31" spans="1:7" ht="15.75">
      <c r="A31" s="72" t="str">
        <f>Critères!$A$30</f>
        <v>TABLEAUX</v>
      </c>
      <c r="B31" s="43" t="str">
        <f>Critères!B30</f>
        <v>5.1</v>
      </c>
      <c r="C31" s="15" t="str">
        <f>Critères!C30</f>
        <v>Chaque tableau de données complexe a-t-il un résumé ?</v>
      </c>
      <c r="D31" s="11" t="s">
        <v>275</v>
      </c>
      <c r="E31" s="16" t="s">
        <v>293</v>
      </c>
      <c r="F31" s="15"/>
      <c r="G31" s="15"/>
    </row>
    <row r="32" spans="1:7" ht="22.5">
      <c r="A32" s="72"/>
      <c r="B32" s="43" t="str">
        <f>Critères!B31</f>
        <v>5.2</v>
      </c>
      <c r="C32" s="15" t="str">
        <f>Critères!C31</f>
        <v>Pour chaque tableau de données complexe ayant un résumé, celui-ci est-il pertinent ?</v>
      </c>
      <c r="D32" s="11" t="s">
        <v>275</v>
      </c>
      <c r="E32" s="16" t="s">
        <v>293</v>
      </c>
      <c r="F32" s="15"/>
      <c r="G32" s="15"/>
    </row>
    <row r="33" spans="1:7" ht="22.5">
      <c r="A33" s="72"/>
      <c r="B33" s="43" t="str">
        <f>Critères!B32</f>
        <v>5.3</v>
      </c>
      <c r="C33" s="15" t="str">
        <f>Critères!C32</f>
        <v>Pour chaque tableau de mise en forme, le contenu linéarisé reste-t-il compréhensible ?</v>
      </c>
      <c r="D33" s="11" t="s">
        <v>275</v>
      </c>
      <c r="E33" s="16" t="s">
        <v>293</v>
      </c>
      <c r="F33" s="15"/>
      <c r="G33" s="15"/>
    </row>
    <row r="34" spans="1:7" ht="22.5">
      <c r="A34" s="72"/>
      <c r="B34" s="43" t="str">
        <f>Critères!B33</f>
        <v>5.4</v>
      </c>
      <c r="C34" s="15" t="str">
        <f>Critères!C33</f>
        <v>Pour chaque tableau de données ayant un titre, le titre est-il correctement associé au tableau de données ?</v>
      </c>
      <c r="D34" s="11" t="s">
        <v>275</v>
      </c>
      <c r="E34" s="16" t="s">
        <v>293</v>
      </c>
      <c r="F34" s="15"/>
      <c r="G34" s="15"/>
    </row>
    <row r="35" spans="1:7" ht="22.5">
      <c r="A35" s="72"/>
      <c r="B35" s="43" t="str">
        <f>Critères!B34</f>
        <v>5.5</v>
      </c>
      <c r="C35" s="15" t="str">
        <f>Critères!C34</f>
        <v>Pour chaque tableau de données ayant un titre, celui-ci est-il pertinent ?</v>
      </c>
      <c r="D35" s="11" t="s">
        <v>275</v>
      </c>
      <c r="E35" s="16" t="s">
        <v>293</v>
      </c>
      <c r="F35" s="15"/>
      <c r="G35" s="15"/>
    </row>
    <row r="36" spans="1:7" ht="33.75">
      <c r="A36" s="72"/>
      <c r="B36" s="43" t="str">
        <f>Critères!B35</f>
        <v>5.6</v>
      </c>
      <c r="C36" s="15" t="str">
        <f>Critères!C35</f>
        <v>Pour chaque tableau de données, chaque en-tête de colonnes et chaque en-tête de lignes sont-ils correctement déclarés ?</v>
      </c>
      <c r="D36" s="11" t="s">
        <v>275</v>
      </c>
      <c r="E36" s="16" t="s">
        <v>293</v>
      </c>
      <c r="F36" s="15"/>
      <c r="G36" s="15"/>
    </row>
    <row r="37" spans="1:7" ht="33.75">
      <c r="A37" s="72"/>
      <c r="B37" s="43" t="str">
        <f>Critères!B36</f>
        <v>5.7</v>
      </c>
      <c r="C37" s="15" t="str">
        <f>Critères!C36</f>
        <v>Pour chaque tableau de données, la technique appropriée permettant d’associer chaque cellule avec ses en-têtes est-elle utilisée (hors cas particuliers) ?</v>
      </c>
      <c r="D37" s="11" t="s">
        <v>275</v>
      </c>
      <c r="E37" s="16" t="s">
        <v>293</v>
      </c>
      <c r="F37" s="15"/>
      <c r="G37" s="15"/>
    </row>
    <row r="38" spans="1:7" ht="33.75">
      <c r="A38" s="72"/>
      <c r="B38" s="43" t="str">
        <f>Critères!B37</f>
        <v>5.8</v>
      </c>
      <c r="C38" s="15" t="str">
        <f>Critères!C37</f>
        <v>Chaque tableau de mise en forme ne doit pas utiliser d’éléments propres aux tableaux de données. Cette règle est-elle respectée ?</v>
      </c>
      <c r="D38" s="11" t="s">
        <v>275</v>
      </c>
      <c r="E38" s="16" t="s">
        <v>293</v>
      </c>
      <c r="F38" s="15"/>
      <c r="G38" s="15"/>
    </row>
    <row r="39" spans="1:7" ht="15.75">
      <c r="A39" s="72" t="str">
        <f>Critères!$A$38</f>
        <v>LIENS</v>
      </c>
      <c r="B39" s="43" t="str">
        <f>Critères!B38</f>
        <v>6.1</v>
      </c>
      <c r="C39" s="15" t="str">
        <f>Critères!C38</f>
        <v>Chaque lien est-il explicite (hors cas particuliers) ?</v>
      </c>
      <c r="D39" s="11" t="s">
        <v>273</v>
      </c>
      <c r="E39" s="16" t="s">
        <v>293</v>
      </c>
      <c r="F39" s="15"/>
      <c r="G39" s="15"/>
    </row>
    <row r="40" spans="1:7" ht="15.75">
      <c r="A40" s="72"/>
      <c r="B40" s="43" t="str">
        <f>Critères!B39</f>
        <v>6.2</v>
      </c>
      <c r="C40" s="15" t="str">
        <f>Critères!C39</f>
        <v>Dans chaque page web, chaque lien a-t-il un intitulé ?</v>
      </c>
      <c r="D40" s="11" t="s">
        <v>273</v>
      </c>
      <c r="E40" s="16" t="s">
        <v>293</v>
      </c>
      <c r="F40" s="15"/>
      <c r="G40" s="15"/>
    </row>
    <row r="41" spans="1:7" ht="22.5">
      <c r="A41" s="72" t="str">
        <f>Critères!$A$40</f>
        <v>SCRIPTS</v>
      </c>
      <c r="B41" s="43" t="str">
        <f>Critères!B40</f>
        <v>7.1</v>
      </c>
      <c r="C41" s="15" t="str">
        <f>Critères!C40</f>
        <v>Chaque script est-il, si nécessaire, compatible avec les technologies d’assistance ?</v>
      </c>
      <c r="D41" s="11" t="s">
        <v>273</v>
      </c>
      <c r="E41" s="16" t="s">
        <v>293</v>
      </c>
      <c r="F41" s="15"/>
      <c r="G41" s="15"/>
    </row>
    <row r="42" spans="1:7" ht="22.5">
      <c r="A42" s="72"/>
      <c r="B42" s="43" t="str">
        <f>Critères!B41</f>
        <v>7.2</v>
      </c>
      <c r="C42" s="15" t="str">
        <f>Critères!C41</f>
        <v>Pour chaque script ayant une alternative, cette alternative est-elle pertinente ?</v>
      </c>
      <c r="D42" s="11" t="s">
        <v>275</v>
      </c>
      <c r="E42" s="16" t="s">
        <v>293</v>
      </c>
      <c r="F42" s="15"/>
      <c r="G42" s="15"/>
    </row>
    <row r="43" spans="1:7" ht="22.5">
      <c r="A43" s="72"/>
      <c r="B43" s="43" t="str">
        <f>Critères!B42</f>
        <v>7.3</v>
      </c>
      <c r="C43" s="15" t="str">
        <f>Critères!C42</f>
        <v>Chaque script est-il contrôlable par le clavier et par tout dispositif de pointage (hors cas particuliers) ?</v>
      </c>
      <c r="D43" s="11" t="s">
        <v>273</v>
      </c>
      <c r="E43" s="16" t="s">
        <v>293</v>
      </c>
      <c r="F43" s="15"/>
      <c r="G43" s="15"/>
    </row>
    <row r="44" spans="1:7" ht="22.5">
      <c r="A44" s="72"/>
      <c r="B44" s="43" t="str">
        <f>Critères!B43</f>
        <v>7.4</v>
      </c>
      <c r="C44" s="15" t="str">
        <f>Critères!C43</f>
        <v>Pour chaque script qui initie un changement de contexte, l’utilisateur est-il averti ou en a-t-il le contrôle ?</v>
      </c>
      <c r="D44" s="11" t="s">
        <v>273</v>
      </c>
      <c r="E44" s="16" t="s">
        <v>293</v>
      </c>
      <c r="F44" s="15"/>
      <c r="G44" s="15"/>
    </row>
    <row r="45" spans="1:7" ht="22.5">
      <c r="A45" s="72"/>
      <c r="B45" s="43" t="str">
        <f>Critères!B44</f>
        <v>7.5</v>
      </c>
      <c r="C45" s="15" t="str">
        <f>Critères!C44</f>
        <v>Dans chaque page web, les messages de statut sont-ils correctement restitués par les technologies d’assistance ?</v>
      </c>
      <c r="D45" s="11" t="s">
        <v>275</v>
      </c>
      <c r="E45" s="16" t="s">
        <v>293</v>
      </c>
      <c r="F45" s="15"/>
      <c r="G45" s="15"/>
    </row>
    <row r="46" spans="1:7" ht="15.75">
      <c r="A46" s="72" t="str">
        <f>Critères!$A$45</f>
        <v>ÉLÉMENTS OBLIGATOIRES</v>
      </c>
      <c r="B46" s="43" t="str">
        <f>Critères!B45</f>
        <v>8.1</v>
      </c>
      <c r="C46" s="15" t="str">
        <f>Critères!C45</f>
        <v>Chaque page web est-elle définie par un type de document ?</v>
      </c>
      <c r="D46" s="11" t="s">
        <v>273</v>
      </c>
      <c r="E46" s="16" t="s">
        <v>293</v>
      </c>
      <c r="F46" s="15"/>
      <c r="G46" s="15"/>
    </row>
    <row r="47" spans="1:7" ht="22.5">
      <c r="A47" s="72"/>
      <c r="B47" s="43" t="str">
        <f>Critères!B46</f>
        <v>8.2</v>
      </c>
      <c r="C47" s="15" t="str">
        <f>Critères!C46</f>
        <v>Pour chaque page web, le code source généré est-il valide selon le type de document spécifié (hors cas particuliers) ?</v>
      </c>
      <c r="D47" s="11" t="s">
        <v>273</v>
      </c>
      <c r="E47" s="16" t="s">
        <v>293</v>
      </c>
      <c r="F47" s="15"/>
      <c r="G47" s="15"/>
    </row>
    <row r="48" spans="1:7" ht="22.5">
      <c r="A48" s="72"/>
      <c r="B48" s="43" t="str">
        <f>Critères!B47</f>
        <v>8.3</v>
      </c>
      <c r="C48" s="15" t="str">
        <f>Critères!C47</f>
        <v>Dans chaque page web, la langue par défaut est-elle présente ?</v>
      </c>
      <c r="D48" s="11" t="s">
        <v>273</v>
      </c>
      <c r="E48" s="16" t="s">
        <v>293</v>
      </c>
      <c r="F48" s="15"/>
      <c r="G48" s="15"/>
    </row>
    <row r="49" spans="1:7" ht="22.5">
      <c r="A49" s="72"/>
      <c r="B49" s="43" t="str">
        <f>Critères!B48</f>
        <v>8.4</v>
      </c>
      <c r="C49" s="15" t="str">
        <f>Critères!C48</f>
        <v>Pour chaque page web ayant une langue par défaut, le code de langue est-il pertinent ?</v>
      </c>
      <c r="D49" s="11" t="s">
        <v>273</v>
      </c>
      <c r="E49" s="16" t="s">
        <v>293</v>
      </c>
      <c r="F49" s="15"/>
      <c r="G49" s="15"/>
    </row>
    <row r="50" spans="1:7" ht="15.75">
      <c r="A50" s="72"/>
      <c r="B50" s="43" t="str">
        <f>Critères!B49</f>
        <v>8.5</v>
      </c>
      <c r="C50" s="15" t="str">
        <f>Critères!C49</f>
        <v>Chaque page web a-t-elle un titre de page ?</v>
      </c>
      <c r="D50" s="11" t="s">
        <v>273</v>
      </c>
      <c r="E50" s="16" t="s">
        <v>293</v>
      </c>
      <c r="F50" s="15"/>
      <c r="G50" s="15"/>
    </row>
    <row r="51" spans="1:7" ht="22.5">
      <c r="A51" s="72"/>
      <c r="B51" s="43" t="str">
        <f>Critères!B50</f>
        <v>8.6</v>
      </c>
      <c r="C51" s="15" t="str">
        <f>Critères!C50</f>
        <v>Pour chaque page web ayant un titre de page, ce titre est-il pertinent ?</v>
      </c>
      <c r="D51" s="11" t="s">
        <v>273</v>
      </c>
      <c r="E51" s="16" t="s">
        <v>293</v>
      </c>
      <c r="F51" s="15"/>
      <c r="G51" s="15"/>
    </row>
    <row r="52" spans="1:7" ht="22.5">
      <c r="A52" s="72"/>
      <c r="B52" s="43" t="str">
        <f>Critères!B51</f>
        <v>8.7</v>
      </c>
      <c r="C52" s="15" t="str">
        <f>Critères!C51</f>
        <v>Dans chaque page web, chaque changement de langue est-il indiqué dans le code source (hors cas particuliers) ?</v>
      </c>
      <c r="D52" s="11" t="s">
        <v>275</v>
      </c>
      <c r="E52" s="16" t="s">
        <v>293</v>
      </c>
      <c r="F52" s="15"/>
      <c r="G52" s="15"/>
    </row>
    <row r="53" spans="1:7" ht="22.5">
      <c r="A53" s="72"/>
      <c r="B53" s="43" t="str">
        <f>Critères!B52</f>
        <v>8.8</v>
      </c>
      <c r="C53" s="15" t="str">
        <f>Critères!C52</f>
        <v>Dans chaque page web, le code de langue de chaque changement de langue est-il valide et pertinent ?</v>
      </c>
      <c r="D53" s="11" t="s">
        <v>275</v>
      </c>
      <c r="E53" s="16" t="s">
        <v>293</v>
      </c>
      <c r="F53" s="15"/>
      <c r="G53" s="15"/>
    </row>
    <row r="54" spans="1:7" ht="33.75">
      <c r="A54" s="72"/>
      <c r="B54" s="43" t="str">
        <f>Critères!B53</f>
        <v>8.9</v>
      </c>
      <c r="C54" s="15" t="str">
        <f>Critères!C53</f>
        <v>Dans chaque page web, les balises ne doivent pas être utilisées uniquement à des fins de présentation. Cette règle est-elle respectée ?</v>
      </c>
      <c r="D54" s="11" t="s">
        <v>273</v>
      </c>
      <c r="E54" s="16" t="s">
        <v>293</v>
      </c>
      <c r="F54" s="15"/>
      <c r="G54" s="15"/>
    </row>
    <row r="55" spans="1:7" ht="22.5">
      <c r="A55" s="72"/>
      <c r="B55" s="43" t="str">
        <f>Critères!B54</f>
        <v>8.10</v>
      </c>
      <c r="C55" s="15" t="str">
        <f>Critères!C54</f>
        <v>Dans chaque page web, les changements du sens de lecture sont-ils signalés ?</v>
      </c>
      <c r="D55" s="11" t="s">
        <v>275</v>
      </c>
      <c r="E55" s="16" t="s">
        <v>293</v>
      </c>
      <c r="F55" s="15"/>
      <c r="G55" s="15"/>
    </row>
    <row r="56" spans="1:7" ht="67.5">
      <c r="A56" s="72" t="str">
        <f>Critères!$A$55</f>
        <v>STRUCTURATION</v>
      </c>
      <c r="B56" s="43" t="str">
        <f>Critères!B55</f>
        <v>9.1</v>
      </c>
      <c r="C56" s="15" t="str">
        <f>Critères!C55</f>
        <v>Dans chaque page web, l’information est-elle structurée par l’utilisation appropriée de titres ?</v>
      </c>
      <c r="D56" s="11" t="s">
        <v>274</v>
      </c>
      <c r="E56" s="16" t="s">
        <v>293</v>
      </c>
      <c r="F56" s="15" t="s">
        <v>339</v>
      </c>
      <c r="G56" s="15"/>
    </row>
    <row r="57" spans="1:7" ht="22.5">
      <c r="A57" s="72"/>
      <c r="B57" s="43" t="str">
        <f>Critères!B56</f>
        <v>9.2</v>
      </c>
      <c r="C57" s="15" t="str">
        <f>Critères!C56</f>
        <v>Dans chaque page web, la structure du document est-elle cohérente (hors cas particuliers) ?</v>
      </c>
      <c r="D57" s="11" t="s">
        <v>274</v>
      </c>
      <c r="E57" s="16" t="s">
        <v>293</v>
      </c>
      <c r="F57" s="15" t="s">
        <v>332</v>
      </c>
      <c r="G57" s="15"/>
    </row>
    <row r="58" spans="1:7" ht="22.5">
      <c r="A58" s="72"/>
      <c r="B58" s="43" t="str">
        <f>Critères!B57</f>
        <v>9.3</v>
      </c>
      <c r="C58" s="15" t="str">
        <f>Critères!C57</f>
        <v>Dans chaque page web, chaque liste est-elle correctement structurée ?</v>
      </c>
      <c r="D58" s="11" t="s">
        <v>273</v>
      </c>
      <c r="E58" s="16" t="s">
        <v>293</v>
      </c>
      <c r="F58" s="15"/>
      <c r="G58" s="15"/>
    </row>
    <row r="59" spans="1:7" ht="22.5">
      <c r="A59" s="72"/>
      <c r="B59" s="43" t="str">
        <f>Critères!B58</f>
        <v>9.4</v>
      </c>
      <c r="C59" s="15" t="str">
        <f>Critères!C58</f>
        <v>Dans chaque page web, chaque citation est-elle correctement indiquée ?</v>
      </c>
      <c r="D59" s="11" t="s">
        <v>275</v>
      </c>
      <c r="E59" s="16" t="s">
        <v>293</v>
      </c>
      <c r="F59" s="15"/>
      <c r="G59" s="15"/>
    </row>
    <row r="60" spans="1:7" ht="22.5">
      <c r="A60" s="72" t="str">
        <f>Critères!$A$59</f>
        <v>PRÉSENTATION</v>
      </c>
      <c r="B60" s="43" t="str">
        <f>Critères!B59</f>
        <v>10.1</v>
      </c>
      <c r="C60" s="15" t="str">
        <f>Critères!C59</f>
        <v>Dans le site web, des feuilles de styles sont-elles utilisées pour contrôler la présentation de l’information ?</v>
      </c>
      <c r="D60" s="11" t="s">
        <v>273</v>
      </c>
      <c r="E60" s="16" t="s">
        <v>293</v>
      </c>
      <c r="F60" s="15"/>
      <c r="G60" s="15"/>
    </row>
    <row r="61" spans="1:7" ht="33.75">
      <c r="A61" s="72"/>
      <c r="B61" s="43" t="str">
        <f>Critères!B60</f>
        <v>10.2</v>
      </c>
      <c r="C61" s="15" t="str">
        <f>Critères!C60</f>
        <v>Dans chaque page web, le contenu visible porteur d’information reste-t-il présent lorsque les feuilles de styles sont désactivées ?</v>
      </c>
      <c r="D61" s="11" t="s">
        <v>273</v>
      </c>
      <c r="E61" s="16" t="s">
        <v>293</v>
      </c>
      <c r="F61" s="15"/>
      <c r="G61" s="15"/>
    </row>
    <row r="62" spans="1:7" ht="33.75">
      <c r="A62" s="72"/>
      <c r="B62" s="43" t="str">
        <f>Critères!B61</f>
        <v>10.3</v>
      </c>
      <c r="C62" s="15" t="str">
        <f>Critères!C61</f>
        <v>Dans chaque page web, l’information reste-t-elle compréhensible lorsque les feuilles de styles sont désactivées ?</v>
      </c>
      <c r="D62" s="11" t="s">
        <v>273</v>
      </c>
      <c r="E62" s="16" t="s">
        <v>293</v>
      </c>
      <c r="F62" s="15"/>
      <c r="G62" s="15"/>
    </row>
    <row r="63" spans="1:7" ht="33.75">
      <c r="A63" s="72"/>
      <c r="B63" s="43" t="str">
        <f>Critères!B62</f>
        <v>10.4</v>
      </c>
      <c r="C63" s="15" t="str">
        <f>Critères!C62</f>
        <v>Dans chaque page web, le texte reste-t-il lisible lorsque la taille des caractères est augmentée jusqu’à 200%, au moins (hors cas particuliers) ?</v>
      </c>
      <c r="D63" s="11" t="s">
        <v>273</v>
      </c>
      <c r="E63" s="16" t="s">
        <v>293</v>
      </c>
      <c r="F63" s="15"/>
      <c r="G63" s="15"/>
    </row>
    <row r="64" spans="1:7" ht="33.75">
      <c r="A64" s="72"/>
      <c r="B64" s="43" t="str">
        <f>Critères!B63</f>
        <v>10.5</v>
      </c>
      <c r="C64" s="15" t="str">
        <f>Critères!C63</f>
        <v>Dans chaque page web, les déclarations CSS de couleurs de fond d’élément et de police sont-elles correctement utilisées ?</v>
      </c>
      <c r="D64" s="11" t="s">
        <v>273</v>
      </c>
      <c r="E64" s="16" t="s">
        <v>293</v>
      </c>
      <c r="F64" s="15"/>
      <c r="G64" s="15"/>
    </row>
    <row r="65" spans="1:7" ht="22.5">
      <c r="A65" s="72"/>
      <c r="B65" s="43" t="str">
        <f>Critères!B64</f>
        <v>10.6</v>
      </c>
      <c r="C65" s="15" t="str">
        <f>Critères!C64</f>
        <v>Dans chaque page web, chaque lien dont la nature n’est pas évidente est-il visible par rapport au texte environnant ?</v>
      </c>
      <c r="D65" s="11" t="s">
        <v>273</v>
      </c>
      <c r="E65" s="16" t="s">
        <v>293</v>
      </c>
      <c r="F65" s="15"/>
      <c r="G65" s="15"/>
    </row>
    <row r="66" spans="1:7" ht="33.75">
      <c r="A66" s="72"/>
      <c r="B66" s="43" t="str">
        <f>Critères!B65</f>
        <v>10.7</v>
      </c>
      <c r="C66" s="15" t="str">
        <f>Critères!C65</f>
        <v>Dans chaque page web, pour chaque élément recevant le focus, la prise de focus est-elle visible ?</v>
      </c>
      <c r="D66" s="11" t="s">
        <v>274</v>
      </c>
      <c r="E66" s="16" t="s">
        <v>293</v>
      </c>
      <c r="F66" s="15" t="s">
        <v>336</v>
      </c>
      <c r="G66" s="15"/>
    </row>
    <row r="67" spans="1:7" ht="22.5">
      <c r="A67" s="72"/>
      <c r="B67" s="43" t="str">
        <f>Critères!B66</f>
        <v>10.8</v>
      </c>
      <c r="C67" s="15" t="str">
        <f>Critères!C66</f>
        <v>Pour chaque page web, les contenus cachés ont-ils vocation à être ignorés par les technologies d’assistance ?</v>
      </c>
      <c r="D67" s="11" t="s">
        <v>273</v>
      </c>
      <c r="E67" s="16" t="s">
        <v>293</v>
      </c>
      <c r="F67" s="15"/>
      <c r="G67" s="15"/>
    </row>
    <row r="68" spans="1:7" ht="33.75">
      <c r="A68" s="72"/>
      <c r="B68" s="43" t="str">
        <f>Critères!B67</f>
        <v>10.9</v>
      </c>
      <c r="C68" s="15" t="str">
        <f>Critères!C67</f>
        <v>Dans chaque page web, l’information ne doit pas être donnée uniquement par la forme, taille ou position. Cette règle est-elle respectée ?</v>
      </c>
      <c r="D68" s="11" t="s">
        <v>273</v>
      </c>
      <c r="E68" s="16" t="s">
        <v>293</v>
      </c>
      <c r="F68" s="15"/>
      <c r="G68" s="15"/>
    </row>
    <row r="69" spans="1:7" ht="33.75">
      <c r="A69" s="72"/>
      <c r="B69" s="43" t="str">
        <f>Critères!B68</f>
        <v>10.10</v>
      </c>
      <c r="C69" s="15" t="str">
        <f>Critères!C68</f>
        <v>Dans chaque page web, l’information ne doit pas être donnée par la forme, taille ou position uniquement. Cette règle est-elle implémentée de façon pertinente ?</v>
      </c>
      <c r="D69" s="11" t="s">
        <v>273</v>
      </c>
      <c r="E69" s="16" t="s">
        <v>293</v>
      </c>
      <c r="F69" s="15"/>
      <c r="G69" s="15"/>
    </row>
    <row r="70" spans="1:7" ht="56.25">
      <c r="A70" s="72"/>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273</v>
      </c>
      <c r="E70" s="16" t="s">
        <v>293</v>
      </c>
      <c r="F70" s="15"/>
      <c r="G70" s="15"/>
    </row>
    <row r="71" spans="1:7" ht="33.75">
      <c r="A71" s="72"/>
      <c r="B71" s="43" t="str">
        <f>Critères!B70</f>
        <v>10.12</v>
      </c>
      <c r="C71" s="15" t="str">
        <f>Critères!C70</f>
        <v>Dans chaque page web, les propriétés d’espacement du texte peuvent-elles être redéfinies par l’utilisateur sans perte de contenu ou de fonctionnalité (hors cas particuliers) ?</v>
      </c>
      <c r="D71" s="11" t="s">
        <v>275</v>
      </c>
      <c r="E71" s="16" t="s">
        <v>293</v>
      </c>
      <c r="F71" s="15"/>
      <c r="G71" s="15"/>
    </row>
    <row r="72" spans="1:7" ht="45">
      <c r="A72" s="72"/>
      <c r="B72" s="43" t="str">
        <f>Critères!B71</f>
        <v>10.13</v>
      </c>
      <c r="C72" s="15" t="str">
        <f>Critères!C71</f>
        <v>Dans chaque page web, les contenus additionnels apparaissant à la prise de focus ou au survol d’un composant d’interface sont-ils contrôlables par l’utilisateur (hors cas particuliers) ?</v>
      </c>
      <c r="D72" s="11" t="s">
        <v>273</v>
      </c>
      <c r="E72" s="16" t="s">
        <v>293</v>
      </c>
      <c r="F72" s="15"/>
      <c r="G72" s="15"/>
    </row>
    <row r="73" spans="1:7" ht="33.75">
      <c r="A73" s="72"/>
      <c r="B73" s="43" t="str">
        <f>Critères!B72</f>
        <v>10.14</v>
      </c>
      <c r="C73" s="15" t="str">
        <f>Critères!C72</f>
        <v>Dans chaque page web, les contenus additionnels apparaissant via les styles CSS uniquement peuvent-ils être rendus visibles au clavier et par tout dispositif de pointage ?</v>
      </c>
      <c r="D73" s="11" t="s">
        <v>275</v>
      </c>
      <c r="E73" s="16" t="s">
        <v>293</v>
      </c>
      <c r="F73" s="15"/>
      <c r="G73" s="15"/>
    </row>
    <row r="74" spans="1:7" ht="56.25">
      <c r="A74" s="72" t="str">
        <f>Critères!$A$73</f>
        <v>FORMULAIRES</v>
      </c>
      <c r="B74" s="43" t="str">
        <f>Critères!B73</f>
        <v>11.1</v>
      </c>
      <c r="C74" s="15" t="str">
        <f>Critères!C73</f>
        <v>Chaque champ de formulaire a-t-il une étiquette ?</v>
      </c>
      <c r="D74" s="11" t="s">
        <v>274</v>
      </c>
      <c r="E74" s="16" t="s">
        <v>293</v>
      </c>
      <c r="F74" s="15" t="s">
        <v>321</v>
      </c>
      <c r="G74" s="15"/>
    </row>
    <row r="75" spans="1:7" ht="22.5">
      <c r="A75" s="72"/>
      <c r="B75" s="43" t="str">
        <f>Critères!B74</f>
        <v>11.2</v>
      </c>
      <c r="C75" s="15" t="str">
        <f>Critères!C74</f>
        <v>Chaque étiquette associée à un champ de formulaire est-elle pertinente (hors cas particuliers) ?</v>
      </c>
      <c r="D75" s="11" t="s">
        <v>273</v>
      </c>
      <c r="E75" s="16" t="s">
        <v>293</v>
      </c>
      <c r="F75" s="15"/>
      <c r="G75" s="15"/>
    </row>
    <row r="76" spans="1:7" ht="45">
      <c r="A76" s="72"/>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275</v>
      </c>
      <c r="E76" s="16" t="s">
        <v>293</v>
      </c>
      <c r="F76" s="15"/>
      <c r="G76" s="15"/>
    </row>
    <row r="77" spans="1:7" ht="22.5">
      <c r="A77" s="72"/>
      <c r="B77" s="43" t="str">
        <f>Critères!B76</f>
        <v>11.4</v>
      </c>
      <c r="C77" s="15" t="str">
        <f>Critères!C76</f>
        <v>Dans chaque formulaire, chaque étiquette de champ et son champ associé sont-ils accolés (hors cas particuliers) ?</v>
      </c>
      <c r="D77" s="11" t="s">
        <v>273</v>
      </c>
      <c r="E77" s="16" t="s">
        <v>293</v>
      </c>
      <c r="F77" s="15"/>
      <c r="G77" s="15"/>
    </row>
    <row r="78" spans="1:7" ht="22.5">
      <c r="A78" s="72"/>
      <c r="B78" s="43" t="str">
        <f>Critères!B77</f>
        <v>11.5</v>
      </c>
      <c r="C78" s="15" t="str">
        <f>Critères!C77</f>
        <v>Dans chaque formulaire, les champs de même nature sont-ils regroupés, si nécessaire ?</v>
      </c>
      <c r="D78" s="11" t="s">
        <v>275</v>
      </c>
      <c r="E78" s="16" t="s">
        <v>293</v>
      </c>
      <c r="F78" s="15"/>
      <c r="G78" s="15"/>
    </row>
    <row r="79" spans="1:7" ht="22.5">
      <c r="A79" s="72"/>
      <c r="B79" s="43" t="str">
        <f>Critères!B78</f>
        <v>11.6</v>
      </c>
      <c r="C79" s="15" t="str">
        <f>Critères!C78</f>
        <v>Dans chaque formulaire, chaque regroupement de champs de même nature a-t-il une légende ?</v>
      </c>
      <c r="D79" s="11" t="s">
        <v>275</v>
      </c>
      <c r="E79" s="16" t="s">
        <v>293</v>
      </c>
      <c r="F79" s="15"/>
      <c r="G79" s="15"/>
    </row>
    <row r="80" spans="1:7" ht="33.75">
      <c r="A80" s="72"/>
      <c r="B80" s="43" t="str">
        <f>Critères!B79</f>
        <v>11.7</v>
      </c>
      <c r="C80" s="15" t="str">
        <f>Critères!C79</f>
        <v>Dans chaque formulaire, chaque légende associée à un regroupement de champs de même nature est-elle pertinente ?</v>
      </c>
      <c r="D80" s="11" t="s">
        <v>275</v>
      </c>
      <c r="E80" s="16" t="s">
        <v>293</v>
      </c>
      <c r="F80" s="15"/>
      <c r="G80" s="15"/>
    </row>
    <row r="81" spans="1:7" ht="22.5">
      <c r="A81" s="72"/>
      <c r="B81" s="43" t="str">
        <f>Critères!B80</f>
        <v>11.8</v>
      </c>
      <c r="C81" s="15" t="str">
        <f>Critères!C80</f>
        <v>Dans chaque formulaire, les items de même nature d’une liste de choix sont-ils regroupées de manière pertinente ?</v>
      </c>
      <c r="D81" s="11" t="s">
        <v>275</v>
      </c>
      <c r="E81" s="16" t="s">
        <v>293</v>
      </c>
      <c r="F81" s="15"/>
      <c r="G81" s="15"/>
    </row>
    <row r="82" spans="1:7" ht="33.75">
      <c r="A82" s="72"/>
      <c r="B82" s="43" t="str">
        <f>Critères!B81</f>
        <v>11.9</v>
      </c>
      <c r="C82" s="15" t="str">
        <f>Critères!C81</f>
        <v>Dans chaque formulaire, l’intitulé de chaque bouton est-il pertinent (hors cas particuliers) ?</v>
      </c>
      <c r="D82" s="11" t="s">
        <v>274</v>
      </c>
      <c r="E82" s="16" t="s">
        <v>293</v>
      </c>
      <c r="F82" s="15" t="s">
        <v>329</v>
      </c>
      <c r="G82" s="15"/>
    </row>
    <row r="83" spans="1:7" ht="22.5">
      <c r="A83" s="72"/>
      <c r="B83" s="43" t="str">
        <f>Critères!B82</f>
        <v>11.10</v>
      </c>
      <c r="C83" s="15" t="str">
        <f>Critères!C82</f>
        <v>Dans chaque formulaire, le contrôle de saisie est-il utilisé de manière pertinente (hors cas particuliers) ?</v>
      </c>
      <c r="D83" s="11" t="s">
        <v>275</v>
      </c>
      <c r="E83" s="16" t="s">
        <v>293</v>
      </c>
      <c r="F83" s="15"/>
      <c r="G83" s="15"/>
    </row>
    <row r="84" spans="1:7" ht="33.75">
      <c r="A84" s="72"/>
      <c r="B84" s="43" t="str">
        <f>Critères!B83</f>
        <v>11.11</v>
      </c>
      <c r="C84" s="15" t="str">
        <f>Critères!C83</f>
        <v>Dans chaque formulaire, le contrôle de saisie est-il accompagné, si nécessaire, de suggestions facilitant la correction des erreurs de saisie ?</v>
      </c>
      <c r="D84" s="11" t="s">
        <v>273</v>
      </c>
      <c r="E84" s="16" t="s">
        <v>293</v>
      </c>
      <c r="F84" s="15"/>
      <c r="G84" s="15"/>
    </row>
    <row r="85" spans="1:7" ht="56.25">
      <c r="A85" s="72"/>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275</v>
      </c>
      <c r="E85" s="16" t="s">
        <v>293</v>
      </c>
      <c r="F85" s="15"/>
      <c r="G85" s="15"/>
    </row>
    <row r="86" spans="1:7" ht="33.75">
      <c r="A86" s="72"/>
      <c r="B86" s="43" t="str">
        <f>Critères!B85</f>
        <v>11.13</v>
      </c>
      <c r="C86" s="15" t="str">
        <f>Critères!C85</f>
        <v>La finalité d’un champ de saisie peut-elle être déduite pour faciliter le remplissage automatique des champs avec les données de l’utilisateur ?</v>
      </c>
      <c r="D86" s="11" t="s">
        <v>275</v>
      </c>
      <c r="E86" s="16" t="s">
        <v>293</v>
      </c>
      <c r="F86" s="15"/>
      <c r="G86" s="15"/>
    </row>
    <row r="87" spans="1:7" ht="22.5">
      <c r="A87" s="72" t="str">
        <f>Critères!$A$86</f>
        <v>NAVIGATION</v>
      </c>
      <c r="B87" s="43" t="str">
        <f>Critères!B86</f>
        <v>12.1</v>
      </c>
      <c r="C87" s="15" t="str">
        <f>Critères!C86</f>
        <v>Chaque ensemble de pages dispose-t-il de deux systèmes de navigation différents, au moins (hors cas particuliers) ?</v>
      </c>
      <c r="D87" s="11" t="s">
        <v>273</v>
      </c>
      <c r="E87" s="16" t="s">
        <v>293</v>
      </c>
      <c r="F87" s="15"/>
      <c r="G87" s="15"/>
    </row>
    <row r="88" spans="1:7" ht="33.75">
      <c r="A88" s="72"/>
      <c r="B88" s="43" t="str">
        <f>Critères!B87</f>
        <v>12.2</v>
      </c>
      <c r="C88" s="15" t="str">
        <f>Critères!C87</f>
        <v>Dans chaque ensemble de pages, le menu et les barres de navigation sont-ils toujours à la même place (hors cas particuliers) ?</v>
      </c>
      <c r="D88" s="11" t="s">
        <v>273</v>
      </c>
      <c r="E88" s="16" t="s">
        <v>293</v>
      </c>
      <c r="F88" s="15"/>
      <c r="G88" s="15"/>
    </row>
    <row r="89" spans="1:7" ht="15.75">
      <c r="A89" s="72"/>
      <c r="B89" s="43" t="str">
        <f>Critères!B88</f>
        <v>12.3</v>
      </c>
      <c r="C89" s="15" t="str">
        <f>Critères!C88</f>
        <v>La page « plan du site » est-elle pertinente ?</v>
      </c>
      <c r="D89" s="11" t="s">
        <v>273</v>
      </c>
      <c r="E89" s="16" t="s">
        <v>293</v>
      </c>
      <c r="F89" s="15"/>
      <c r="G89" s="15"/>
    </row>
    <row r="90" spans="1:7" ht="22.5">
      <c r="A90" s="72"/>
      <c r="B90" s="43" t="str">
        <f>Critères!B89</f>
        <v>12.4</v>
      </c>
      <c r="C90" s="15" t="str">
        <f>Critères!C89</f>
        <v>Dans chaque ensemble de pages, la page « plan du site » est-elle atteignable de manière identique ?</v>
      </c>
      <c r="D90" s="11" t="s">
        <v>273</v>
      </c>
      <c r="E90" s="16" t="s">
        <v>293</v>
      </c>
      <c r="F90" s="15"/>
      <c r="G90" s="15"/>
    </row>
    <row r="91" spans="1:7" ht="22.5">
      <c r="A91" s="72"/>
      <c r="B91" s="43" t="str">
        <f>Critères!B90</f>
        <v>12.5</v>
      </c>
      <c r="C91" s="15" t="str">
        <f>Critères!C90</f>
        <v>Dans chaque ensemble de pages, le moteur de recherche est-il atteignable de manière identique ?</v>
      </c>
      <c r="D91" s="11" t="s">
        <v>275</v>
      </c>
      <c r="E91" s="16" t="s">
        <v>293</v>
      </c>
      <c r="F91" s="15"/>
      <c r="G91" s="15"/>
    </row>
    <row r="92" spans="1:7" ht="45">
      <c r="A92" s="72"/>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273</v>
      </c>
      <c r="E92" s="16" t="s">
        <v>293</v>
      </c>
      <c r="F92" s="15"/>
      <c r="G92" s="15"/>
    </row>
    <row r="93" spans="1:7" ht="33.75">
      <c r="A93" s="72"/>
      <c r="B93" s="43" t="str">
        <f>Critères!B92</f>
        <v>12.7</v>
      </c>
      <c r="C93" s="15" t="str">
        <f>Critères!C92</f>
        <v>Dans chaque page web, un lien d’évitement ou d’accès rapide à la zone de contenu principal est-il présent (hors cas particuliers) ?</v>
      </c>
      <c r="D93" s="11" t="s">
        <v>275</v>
      </c>
      <c r="E93" s="16" t="s">
        <v>293</v>
      </c>
      <c r="F93" s="15"/>
      <c r="G93" s="15"/>
    </row>
    <row r="94" spans="1:7" ht="22.5">
      <c r="A94" s="72"/>
      <c r="B94" s="43" t="str">
        <f>Critères!B93</f>
        <v>12.8</v>
      </c>
      <c r="C94" s="15" t="str">
        <f>Critères!C93</f>
        <v>Dans chaque page web, l’ordre de tabulation est-il cohérent ?</v>
      </c>
      <c r="D94" s="11" t="s">
        <v>273</v>
      </c>
      <c r="E94" s="16" t="s">
        <v>293</v>
      </c>
      <c r="F94" s="15"/>
      <c r="G94" s="15"/>
    </row>
    <row r="95" spans="1:7" ht="22.5">
      <c r="A95" s="72"/>
      <c r="B95" s="43" t="str">
        <f>Critères!B94</f>
        <v>12.9</v>
      </c>
      <c r="C95" s="15" t="str">
        <f>Critères!C94</f>
        <v>Dans chaque page web, la navigation ne doit pas contenir de piège au clavier. Cette règle est-elle respectée ?</v>
      </c>
      <c r="D95" s="11" t="s">
        <v>273</v>
      </c>
      <c r="E95" s="16" t="s">
        <v>293</v>
      </c>
      <c r="F95" s="15"/>
      <c r="G95" s="15"/>
    </row>
    <row r="96" spans="1:7" ht="45">
      <c r="A96" s="72"/>
      <c r="B96" s="43" t="str">
        <f>Critères!B95</f>
        <v>12.10</v>
      </c>
      <c r="C96" s="15" t="str">
        <f>Critères!C95</f>
        <v>Dans chaque page web, les raccourcis clavier n’utilisant qu’une seule touche (lettre minuscule ou majuscule, ponctuation, chiffre ou symbole) sont-ils contrôlables par l’utilisateur ?</v>
      </c>
      <c r="D96" s="11" t="s">
        <v>275</v>
      </c>
      <c r="E96" s="16" t="s">
        <v>293</v>
      </c>
      <c r="F96" s="15"/>
      <c r="G96" s="15"/>
    </row>
    <row r="97" spans="1:7" ht="45">
      <c r="A97" s="72"/>
      <c r="B97" s="43" t="str">
        <f>Critères!B96</f>
        <v>12.11</v>
      </c>
      <c r="C97" s="15" t="str">
        <f>Critères!C96</f>
        <v>Dans chaque page web, les contenus additionnels apparaissant au survol, à la prise de focus ou à l’activation d’un composant d’interface sont-ils si nécessaire atteignables au clavier ?</v>
      </c>
      <c r="D97" s="11" t="s">
        <v>273</v>
      </c>
      <c r="E97" s="16" t="s">
        <v>293</v>
      </c>
      <c r="F97" s="15"/>
      <c r="G97" s="15"/>
    </row>
    <row r="98" spans="1:7" ht="33.75">
      <c r="A98" s="72" t="str">
        <f>Critères!$A$97</f>
        <v>CONSULTATION</v>
      </c>
      <c r="B98" s="43" t="str">
        <f>Critères!B97</f>
        <v>13.1</v>
      </c>
      <c r="C98" s="15" t="str">
        <f>Critères!C97</f>
        <v>Pour chaque page web, l’utilisateur a-t-il le contrôle de chaque limite de temps modifiant le contenu (hors cas particuliers) ?</v>
      </c>
      <c r="D98" s="11" t="s">
        <v>275</v>
      </c>
      <c r="E98" s="16" t="s">
        <v>293</v>
      </c>
      <c r="F98" s="15"/>
      <c r="G98" s="15"/>
    </row>
    <row r="99" spans="1:7" ht="33.75">
      <c r="A99" s="72"/>
      <c r="B99" s="43" t="str">
        <f>Critères!B98</f>
        <v>13.2</v>
      </c>
      <c r="C99" s="15" t="str">
        <f>Critères!C98</f>
        <v>Dans chaque page web, l’ouverture d’une nouvelle fenêtre ne doit pas être déclenchée sans action de l’utilisateur. Cette règle est-elle respectée ?</v>
      </c>
      <c r="D99" s="11" t="s">
        <v>273</v>
      </c>
      <c r="E99" s="16" t="s">
        <v>293</v>
      </c>
      <c r="F99" s="15"/>
      <c r="G99" s="15"/>
    </row>
    <row r="100" spans="1:7" ht="33.75">
      <c r="A100" s="72"/>
      <c r="B100" s="43" t="str">
        <f>Critères!B99</f>
        <v>13.3</v>
      </c>
      <c r="C100" s="15" t="str">
        <f>Critères!C99</f>
        <v>Dans chaque page web, chaque document bureautique en téléchargement possède-t-il, si nécessaire, une version accessible (hors cas particuliers) ?</v>
      </c>
      <c r="D100" s="11" t="s">
        <v>275</v>
      </c>
      <c r="E100" s="16" t="s">
        <v>293</v>
      </c>
      <c r="F100" s="15"/>
      <c r="G100" s="15"/>
    </row>
    <row r="101" spans="1:7" ht="22.5">
      <c r="A101" s="72"/>
      <c r="B101" s="43" t="str">
        <f>Critères!B100</f>
        <v>13.4</v>
      </c>
      <c r="C101" s="15" t="str">
        <f>Critères!C100</f>
        <v>Pour chaque document bureautique ayant une version accessible, cette version offre-t-elle la même information ?</v>
      </c>
      <c r="D101" s="11" t="s">
        <v>275</v>
      </c>
      <c r="E101" s="16" t="s">
        <v>293</v>
      </c>
      <c r="F101" s="15"/>
      <c r="G101" s="15"/>
    </row>
    <row r="102" spans="1:7" ht="22.5">
      <c r="A102" s="72"/>
      <c r="B102" s="43" t="str">
        <f>Critères!B101</f>
        <v>13.5</v>
      </c>
      <c r="C102" s="15" t="str">
        <f>Critères!C101</f>
        <v>Dans chaque page web, chaque contenu cryptique (art ASCII, émoticon, syntaxe cryptique) a-t-il une alternative ?</v>
      </c>
      <c r="D102" s="11" t="s">
        <v>275</v>
      </c>
      <c r="E102" s="16" t="s">
        <v>293</v>
      </c>
      <c r="F102" s="15"/>
      <c r="G102" s="15"/>
    </row>
    <row r="103" spans="1:7" ht="33.75">
      <c r="A103" s="72"/>
      <c r="B103" s="43" t="str">
        <f>Critères!B102</f>
        <v>13.6</v>
      </c>
      <c r="C103" s="15" t="str">
        <f>Critères!C102</f>
        <v>Dans chaque page web, pour chaque contenu cryptique (art ASCII, émoticon, syntaxe cryptique) ayant une alternative, cette alternative est-elle pertinente ?</v>
      </c>
      <c r="D103" s="11" t="s">
        <v>275</v>
      </c>
      <c r="E103" s="16" t="s">
        <v>293</v>
      </c>
      <c r="F103" s="15"/>
      <c r="G103" s="15"/>
    </row>
    <row r="104" spans="1:7" ht="33.75">
      <c r="A104" s="72"/>
      <c r="B104" s="43" t="str">
        <f>Critères!B103</f>
        <v>13.7</v>
      </c>
      <c r="C104" s="15" t="str">
        <f>Critères!C103</f>
        <v>Dans chaque page web, les changements brusques de luminosité ou les effets de flash sont-ils correctement utilisés ?</v>
      </c>
      <c r="D104" s="11" t="s">
        <v>275</v>
      </c>
      <c r="E104" s="16" t="s">
        <v>293</v>
      </c>
      <c r="F104" s="15"/>
      <c r="G104" s="15"/>
    </row>
    <row r="105" spans="1:7" ht="22.5">
      <c r="A105" s="72"/>
      <c r="B105" s="43" t="str">
        <f>Critères!B104</f>
        <v>13.8</v>
      </c>
      <c r="C105" s="15" t="str">
        <f>Critères!C104</f>
        <v>Dans chaque page web, chaque contenu en mouvement ou clignotant est-il contrôlable par l’utilisateur ?</v>
      </c>
      <c r="D105" s="11" t="s">
        <v>275</v>
      </c>
      <c r="E105" s="16" t="s">
        <v>293</v>
      </c>
      <c r="F105" s="15"/>
      <c r="G105" s="15"/>
    </row>
    <row r="106" spans="1:7" ht="33.75">
      <c r="A106" s="72"/>
      <c r="B106" s="43" t="str">
        <f>Critères!B105</f>
        <v>13.9</v>
      </c>
      <c r="C106" s="15" t="str">
        <f>Critères!C105</f>
        <v>Dans chaque page web, le contenu proposé est-il consultable quelle que soit l’orientation de l’écran (portait ou paysage) (hors cas particuliers) ?</v>
      </c>
      <c r="D106" s="11" t="s">
        <v>273</v>
      </c>
      <c r="E106" s="16" t="s">
        <v>293</v>
      </c>
      <c r="F106" s="15"/>
      <c r="G106" s="15"/>
    </row>
    <row r="107" spans="1:7" ht="45">
      <c r="A107" s="72"/>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275</v>
      </c>
      <c r="E107" s="16" t="s">
        <v>293</v>
      </c>
      <c r="F107" s="15"/>
      <c r="G107" s="15"/>
    </row>
    <row r="108" spans="1:7" ht="45">
      <c r="A108" s="72"/>
      <c r="B108" s="43" t="str">
        <f>Critères!B107</f>
        <v>13.11</v>
      </c>
      <c r="C108" s="15" t="str">
        <f>Critères!C107</f>
        <v>Dans chaque page web, les actions déclenchées au moyen d’un dispositif de pointage sur un point unique de l’écran peuvent-elles faire l’objet d’une annulation (hors cas particuliers) ?</v>
      </c>
      <c r="D108" s="11" t="s">
        <v>273</v>
      </c>
      <c r="E108" s="16" t="s">
        <v>293</v>
      </c>
      <c r="F108" s="15"/>
      <c r="G108" s="15"/>
    </row>
    <row r="109" spans="1:7" ht="33.75">
      <c r="A109" s="72"/>
      <c r="B109" s="43" t="str">
        <f>Critères!B108</f>
        <v>13.12</v>
      </c>
      <c r="C109" s="15" t="str">
        <f>Critères!C108</f>
        <v>Dans chaque page web, les fonctionnalités qui impliquent un mouvement de l’appareil ou vers l’appareil peuvent-elles être satisfaites de manière alternative (hors cas particuliers) ?</v>
      </c>
      <c r="D109" s="11" t="s">
        <v>275</v>
      </c>
      <c r="E109" s="16" t="s">
        <v>293</v>
      </c>
      <c r="F109" s="15"/>
      <c r="G109" s="15"/>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3" stopIfTrue="1" operator="equal">
      <formula>"C"</formula>
    </cfRule>
    <cfRule type="cellIs" dxfId="4" priority="4" stopIfTrue="1" operator="equal">
      <formula>"NC"</formula>
    </cfRule>
    <cfRule type="cellIs" dxfId="3" priority="5" stopIfTrue="1" operator="equal">
      <formula>"NA"</formula>
    </cfRule>
    <cfRule type="cellIs" dxfId="2" priority="6" stopIfTrue="1" operator="equal">
      <formula>"NT"</formula>
    </cfRule>
  </conditionalFormatting>
  <conditionalFormatting sqref="E4:E109">
    <cfRule type="cellIs" dxfId="1" priority="1" stopIfTrue="1" operator="equal">
      <formula>"D"</formula>
    </cfRule>
    <cfRule type="cellIs" dxfId="0" priority="2" stopIfTrue="1" operator="equal">
      <formula>"N"</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18dc15-120d-4908-94bb-d87835f81876">
      <Terms xmlns="http://schemas.microsoft.com/office/infopath/2007/PartnerControls"/>
    </lcf76f155ced4ddcb4097134ff3c332f>
    <TaxCatchAll xmlns="e271354c-962f-4b7f-9770-683a2bc08e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BA8B47DF4DAB49A3A71574A5FE0710" ma:contentTypeVersion="16" ma:contentTypeDescription="Crée un document." ma:contentTypeScope="" ma:versionID="f776893ff23191d61b58decfa4fed9d9">
  <xsd:schema xmlns:xsd="http://www.w3.org/2001/XMLSchema" xmlns:xs="http://www.w3.org/2001/XMLSchema" xmlns:p="http://schemas.microsoft.com/office/2006/metadata/properties" xmlns:ns2="f718dc15-120d-4908-94bb-d87835f81876" xmlns:ns3="e271354c-962f-4b7f-9770-683a2bc08e9e" targetNamespace="http://schemas.microsoft.com/office/2006/metadata/properties" ma:root="true" ma:fieldsID="39d17c6bb12b2c6637827f8e158c4c3d" ns2:_="" ns3:_="">
    <xsd:import namespace="f718dc15-120d-4908-94bb-d87835f81876"/>
    <xsd:import namespace="e271354c-962f-4b7f-9770-683a2bc08e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dc15-120d-4908-94bb-d87835f81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17cb726d-4fcc-4fe0-8883-02c2657ebf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1354c-962f-4b7f-9770-683a2bc08e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2bc636b-a1bd-4fc6-8306-7e4992fc5921}" ma:internalName="TaxCatchAll" ma:showField="CatchAllData" ma:web="e271354c-962f-4b7f-9770-683a2bc08e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9D515-0DCA-49C8-AB46-6C9BFCC3D8E4}"/>
</file>

<file path=customXml/itemProps2.xml><?xml version="1.0" encoding="utf-8"?>
<ds:datastoreItem xmlns:ds="http://schemas.openxmlformats.org/officeDocument/2006/customXml" ds:itemID="{DB624750-93DA-47CA-8C65-9D6492138873}"/>
</file>

<file path=customXml/itemProps3.xml><?xml version="1.0" encoding="utf-8"?>
<ds:datastoreItem xmlns:ds="http://schemas.openxmlformats.org/officeDocument/2006/customXml" ds:itemID="{C45754E3-5D02-4A68-A8AC-07B5E234EF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531</cp:revision>
  <dcterms:created xsi:type="dcterms:W3CDTF">2015-03-10T09:08:51Z</dcterms:created>
  <dcterms:modified xsi:type="dcterms:W3CDTF">2025-05-15T15:40:02Z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0x010100CCBA8B47DF4DAB49A3A71574A5FE0710</vt:lpwstr>
  </property>
  <property fmtid="{D5CDD505-2E9C-101B-9397-08002B2CF9AE}" pid="3" name="MediaServiceImageTags">
    <vt:lpwstr/>
  </property>
</Properties>
</file>